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suriyaworapant\Desktop\GLAND\FY21\Q1'21\FS\SET file\"/>
    </mc:Choice>
  </mc:AlternateContent>
  <xr:revisionPtr revIDLastSave="0" documentId="13_ncr:1_{5D2F9039-C76F-4376-A4F0-8F46C85A101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BS-3-5" sheetId="16" r:id="rId1"/>
    <sheet name="PL" sheetId="13" r:id="rId2"/>
    <sheet name="SH-8" sheetId="11" r:id="rId3"/>
    <sheet name="SH-9" sheetId="14" r:id="rId4"/>
    <sheet name="SH-10" sheetId="12" r:id="rId5"/>
    <sheet name="SH-11" sheetId="15" r:id="rId6"/>
    <sheet name="CF" sheetId="10" r:id="rId7"/>
  </sheets>
  <definedNames>
    <definedName name="_xlnm.Print_Area" localSheetId="0">'BS-3-5'!$A$1:$J$101</definedName>
    <definedName name="_xlnm.Print_Area" localSheetId="6">CF!$A$1:$H$79</definedName>
    <definedName name="_xlnm.Print_Area" localSheetId="1">PL!$A$1:$I$65</definedName>
    <definedName name="_xlnm.Print_Area" localSheetId="5">'SH-11'!$A$1:$J$16</definedName>
    <definedName name="_xlnm.Print_Area" localSheetId="2">'SH-8'!$A$1:$Z$25</definedName>
    <definedName name="_xlnm.Print_Area" localSheetId="3">'SH-9'!$A$1:$X$22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6" i="16" l="1"/>
  <c r="P20" i="14" l="1"/>
  <c r="N20" i="14"/>
  <c r="J17" i="12" l="1"/>
  <c r="J18" i="12" s="1"/>
  <c r="T17" i="11"/>
  <c r="V17" i="11" s="1"/>
  <c r="R23" i="11"/>
  <c r="R19" i="11"/>
  <c r="R24" i="11" s="1"/>
  <c r="X23" i="11" l="1"/>
  <c r="P23" i="11"/>
  <c r="I49" i="13"/>
  <c r="E49" i="13"/>
  <c r="X19" i="11" l="1"/>
  <c r="P19" i="11"/>
  <c r="T19" i="11" s="1"/>
  <c r="V19" i="11" s="1"/>
  <c r="Z17" i="11" l="1"/>
  <c r="P24" i="11"/>
  <c r="R20" i="14" l="1"/>
  <c r="I50" i="13"/>
  <c r="E50" i="13"/>
  <c r="G49" i="13"/>
  <c r="G50" i="13" s="1"/>
  <c r="C49" i="13"/>
  <c r="C50" i="13" l="1"/>
  <c r="T16" i="14" l="1"/>
  <c r="X16" i="14" s="1"/>
  <c r="R16" i="14"/>
  <c r="F29" i="16"/>
  <c r="D29" i="16"/>
  <c r="D56" i="16"/>
  <c r="J95" i="16" l="1"/>
  <c r="J97" i="16" s="1"/>
  <c r="J67" i="16"/>
  <c r="J56" i="16"/>
  <c r="J69" i="16" s="1"/>
  <c r="J29" i="16"/>
  <c r="J16" i="16"/>
  <c r="F95" i="16"/>
  <c r="F97" i="16" s="1"/>
  <c r="F67" i="16"/>
  <c r="F56" i="16"/>
  <c r="F16" i="16"/>
  <c r="H67" i="16"/>
  <c r="D67" i="16"/>
  <c r="H56" i="16"/>
  <c r="H29" i="16"/>
  <c r="H16" i="16"/>
  <c r="D16" i="16"/>
  <c r="D31" i="16" l="1"/>
  <c r="J31" i="16"/>
  <c r="J100" i="16" s="1"/>
  <c r="H31" i="16"/>
  <c r="F69" i="16"/>
  <c r="F99" i="16" s="1"/>
  <c r="D69" i="16"/>
  <c r="F31" i="16"/>
  <c r="H69" i="16"/>
  <c r="J99" i="16"/>
  <c r="F100" i="16" l="1"/>
  <c r="F16" i="15" l="1"/>
  <c r="D16" i="15"/>
  <c r="B16" i="15"/>
  <c r="F15" i="15"/>
  <c r="D15" i="15"/>
  <c r="B15" i="15"/>
  <c r="J11" i="15"/>
  <c r="J21" i="14"/>
  <c r="H21" i="14"/>
  <c r="F21" i="14"/>
  <c r="D21" i="14"/>
  <c r="B21" i="14"/>
  <c r="P21" i="14"/>
  <c r="N21" i="14"/>
  <c r="J20" i="14"/>
  <c r="H20" i="14"/>
  <c r="F20" i="14"/>
  <c r="D20" i="14"/>
  <c r="B20" i="14"/>
  <c r="H74" i="10"/>
  <c r="H65" i="10"/>
  <c r="D74" i="10"/>
  <c r="D65" i="10"/>
  <c r="I26" i="13"/>
  <c r="I17" i="13"/>
  <c r="E26" i="13"/>
  <c r="E17" i="13"/>
  <c r="V20" i="14" l="1"/>
  <c r="V21" i="14" s="1"/>
  <c r="V23" i="14" s="1"/>
  <c r="I28" i="13"/>
  <c r="I32" i="13" s="1"/>
  <c r="I34" i="13" s="1"/>
  <c r="E28" i="13"/>
  <c r="E32" i="13" s="1"/>
  <c r="E34" i="13" s="1"/>
  <c r="R21" i="14"/>
  <c r="R23" i="14" s="1"/>
  <c r="I51" i="13" l="1"/>
  <c r="I61" i="13" s="1"/>
  <c r="I56" i="13"/>
  <c r="H27" i="10" s="1"/>
  <c r="H40" i="10" s="1"/>
  <c r="H42" i="10" s="1"/>
  <c r="H76" i="10" s="1"/>
  <c r="H78" i="10" s="1"/>
  <c r="E56" i="13"/>
  <c r="D27" i="10" s="1"/>
  <c r="D40" i="10" s="1"/>
  <c r="D42" i="10" s="1"/>
  <c r="D76" i="10" s="1"/>
  <c r="D78" i="10" s="1"/>
  <c r="E51" i="13"/>
  <c r="E61" i="13" s="1"/>
  <c r="B17" i="12" l="1"/>
  <c r="D17" i="12"/>
  <c r="F17" i="12"/>
  <c r="J23" i="11"/>
  <c r="H23" i="11"/>
  <c r="F23" i="11"/>
  <c r="D23" i="11"/>
  <c r="B23" i="11"/>
  <c r="N23" i="11"/>
  <c r="T23" i="11" s="1"/>
  <c r="G26" i="13"/>
  <c r="C26" i="13"/>
  <c r="G17" i="13"/>
  <c r="C17" i="13"/>
  <c r="L23" i="11" l="1"/>
  <c r="V23" i="11" s="1"/>
  <c r="C28" i="13"/>
  <c r="C32" i="13" s="1"/>
  <c r="C34" i="13" s="1"/>
  <c r="C51" i="13" s="1"/>
  <c r="C61" i="13" s="1"/>
  <c r="G28" i="13"/>
  <c r="G32" i="13" s="1"/>
  <c r="G34" i="13" s="1"/>
  <c r="H15" i="15" l="1"/>
  <c r="J15" i="15" s="1"/>
  <c r="G51" i="13"/>
  <c r="G61" i="13" s="1"/>
  <c r="C56" i="13"/>
  <c r="G56" i="13"/>
  <c r="H16" i="15" l="1"/>
  <c r="H17" i="12"/>
  <c r="L20" i="14" l="1"/>
  <c r="L21" i="14" s="1"/>
  <c r="J16" i="15"/>
  <c r="H95" i="16"/>
  <c r="H97" i="16" s="1"/>
  <c r="L13" i="12"/>
  <c r="T20" i="14" l="1"/>
  <c r="T21" i="14" s="1"/>
  <c r="X20" i="14"/>
  <c r="X21" i="14" s="1"/>
  <c r="D95" i="16"/>
  <c r="D97" i="16" s="1"/>
  <c r="H99" i="16"/>
  <c r="H100" i="16"/>
  <c r="K16" i="15"/>
  <c r="L17" i="12"/>
  <c r="T23" i="14" l="1"/>
  <c r="D99" i="16"/>
  <c r="D100" i="16"/>
  <c r="L23" i="14"/>
  <c r="X23" i="14"/>
  <c r="F74" i="10" l="1"/>
  <c r="B74" i="10"/>
  <c r="B18" i="12" l="1"/>
  <c r="Z19" i="11"/>
  <c r="F65" i="10" l="1"/>
  <c r="F18" i="12"/>
  <c r="D18" i="12"/>
  <c r="J24" i="11"/>
  <c r="H24" i="11"/>
  <c r="F24" i="11"/>
  <c r="D24" i="11"/>
  <c r="B24" i="11"/>
  <c r="X24" i="11"/>
  <c r="N24" i="11"/>
  <c r="T24" i="11" s="1"/>
  <c r="Z23" i="11" l="1"/>
  <c r="L24" i="11"/>
  <c r="V24" i="11" s="1"/>
  <c r="F27" i="10" l="1"/>
  <c r="Z24" i="11"/>
  <c r="B27" i="10" l="1"/>
  <c r="B40" i="10" l="1"/>
  <c r="B42" i="10" s="1"/>
  <c r="F40" i="10" l="1"/>
  <c r="F42" i="10" s="1"/>
  <c r="F76" i="10" s="1"/>
  <c r="F78" i="10" s="1"/>
  <c r="H18" i="12" l="1"/>
  <c r="L18" i="12" l="1"/>
  <c r="B65" i="10" l="1"/>
  <c r="B76" i="10" s="1"/>
  <c r="B78" i="10" s="1"/>
</calcChain>
</file>

<file path=xl/sharedStrings.xml><?xml version="1.0" encoding="utf-8"?>
<sst xmlns="http://schemas.openxmlformats.org/spreadsheetml/2006/main" count="431" uniqueCount="231">
  <si>
    <t>ทุนเรือนหุ้น</t>
  </si>
  <si>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</si>
  <si>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</si>
  <si>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</si>
  <si>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</si>
  <si>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</si>
  <si>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</si>
  <si>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</si>
  <si>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</si>
  <si>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</si>
  <si>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</si>
  <si>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</si>
  <si>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</si>
  <si>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</si>
  <si>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</si>
  <si>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>กำไรสะสม</t>
  </si>
  <si>
    <t>รวมหนี้สินและส่วนของผู้ถือหุ้น</t>
  </si>
  <si>
    <t xml:space="preserve">   </t>
  </si>
  <si>
    <t>กระแสเงินสดจากกิจกรรมดำเนินงาน</t>
  </si>
  <si>
    <t>สินทรัพย์ไม่หมุนเวียนอื่น</t>
  </si>
  <si>
    <t>หนี้สินหมุนเวียนอื่น</t>
  </si>
  <si>
    <t>กระแสเงินสดจากกิจกรรมลงทุน</t>
  </si>
  <si>
    <t>กระแสเงินสดจากกิจกรรมจัดหาเงิน</t>
  </si>
  <si>
    <t>รายได้</t>
  </si>
  <si>
    <t>รายได้จากการขายอสังหาริมทรัพย์</t>
  </si>
  <si>
    <t>รายได้อื่น</t>
  </si>
  <si>
    <t>รวมรายได้</t>
  </si>
  <si>
    <t>ค่าใช้จ่าย</t>
  </si>
  <si>
    <t>ต้นทุนขายอสังหาริมทรัพย์</t>
  </si>
  <si>
    <t>รวมค่าใช้จ่าย</t>
  </si>
  <si>
    <t>เงินสดและรายการเทียบเท่าเงินสด</t>
  </si>
  <si>
    <t>งบการเงินรวม</t>
  </si>
  <si>
    <t xml:space="preserve">   ทุนจดทะเบียน</t>
  </si>
  <si>
    <t>ชำระแล้ว</t>
  </si>
  <si>
    <t>กฎหมาย</t>
  </si>
  <si>
    <t>มูลค่าหุ้น</t>
  </si>
  <si>
    <t>ส่วนเกิน</t>
  </si>
  <si>
    <t>ส่วนของ</t>
  </si>
  <si>
    <r>
      <t xml:space="preserve">       </t>
    </r>
    <r>
      <rPr>
        <sz val="15"/>
        <rFont val="Angsana New"/>
        <family val="1"/>
      </rPr>
      <t xml:space="preserve"> </t>
    </r>
  </si>
  <si>
    <t xml:space="preserve">   ยังไม่ได้จัดสรร</t>
  </si>
  <si>
    <t>การเปลี่ยนแปลงในสินทรัพย์และหนี้สินดำเนินงาน</t>
  </si>
  <si>
    <t>งบการเงินเฉพาะกิจการ</t>
  </si>
  <si>
    <t>เงินลงทุนในบริษัทย่อย</t>
  </si>
  <si>
    <t>รวมหนี้สินไม่หมุนเวียน</t>
  </si>
  <si>
    <t>สินทรัพย์ไม่มีตัวตน</t>
  </si>
  <si>
    <t>ค่าใช้จ่ายในการบริหาร</t>
  </si>
  <si>
    <t>ต้นทุนทางการเงิน</t>
  </si>
  <si>
    <t>กำไรก่อนภาษีเงินได้</t>
  </si>
  <si>
    <t>ค่าเสื่อมราคาและค่าตัดจำหน่าย</t>
  </si>
  <si>
    <t>งบแสดงฐานะการเงิน</t>
  </si>
  <si>
    <t>อสังหาริมทรัพย์เพื่อการลงทุน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</si>
  <si>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</si>
  <si>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</si>
  <si>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</t>
  </si>
  <si>
    <t>ส่วนได้เสีย</t>
  </si>
  <si>
    <t>ที่ออกและ</t>
  </si>
  <si>
    <t>ทุนสำรองตาม</t>
  </si>
  <si>
    <t>ยังไม่ได้</t>
  </si>
  <si>
    <t>ของผู้ถือหุ้น</t>
  </si>
  <si>
    <t>ที่ไม่มีอำนาจ</t>
  </si>
  <si>
    <t>จัดสรร</t>
  </si>
  <si>
    <t>ควบคุม</t>
  </si>
  <si>
    <t>31 ธันวาคม</t>
  </si>
  <si>
    <t xml:space="preserve">   จัดสรรแล้ว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</si>
  <si>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</si>
  <si>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</si>
  <si>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 xml:space="preserve"> </t>
  </si>
  <si>
    <t>รวมส่วนของบริษัทใหญ่</t>
  </si>
  <si>
    <t>ของบริษัทใหญ่</t>
  </si>
  <si>
    <t>ภาษีเงินได้จ่ายออก</t>
  </si>
  <si>
    <t>กระแสเงินสดสุทธิได้มาจาก (ใช้ไปใน) กิจกรรมลงทุน</t>
  </si>
  <si>
    <t>ดอกเบี้ยจ่าย</t>
  </si>
  <si>
    <t xml:space="preserve">   กำไร</t>
  </si>
  <si>
    <t>กำไรต่อหุ้นขั้นพื้นฐาน</t>
  </si>
  <si>
    <t>เงินสดรับจากการขายอุปกรณ์</t>
  </si>
  <si>
    <t>31 มีนาคม</t>
  </si>
  <si>
    <t>งบกำไรขาดทุนเบ็ดเสร็จ (ไม่ได้ตรวจสอบ)</t>
  </si>
  <si>
    <t>สำหรับงวดสามเดือนสิ้นสุด</t>
  </si>
  <si>
    <t>วันที่ 31 มีนาคม</t>
  </si>
  <si>
    <t>(พันบาท)</t>
  </si>
  <si>
    <t>กำไรสำหรับงวด</t>
  </si>
  <si>
    <t>การแบ่งปันกำไร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</si>
  <si>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</si>
  <si>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งบแสดงการเปลี่ยนแปลงส่วนของผู้ถือหุ้น (ไม่ได้ตรวจสอบ)</t>
  </si>
  <si>
    <t>กำไรขาดทุนเบ็ดเสร็จสำหรับงวด</t>
  </si>
  <si>
    <t>งบกระแสเงินสด (ไม่ได้ตรวจสอบ)</t>
  </si>
  <si>
    <t>เงินสดจ่ายเพื่อซื้อที่ดิน อาคารและอุปกรณ์</t>
  </si>
  <si>
    <t>ผู้ถือหุ้น</t>
  </si>
  <si>
    <t>(ไม่ได้ตรวจสอบ)</t>
  </si>
  <si>
    <t>ปรับรายการที่กระทบกำไรเป็นเงินสดรับ (จ่าย)</t>
  </si>
  <si>
    <t>บริษัท แกรนด์ คาแนล แลนด์ จำกัด (มหาชน) และบริษัทย่อย</t>
  </si>
  <si>
    <t>ดอกเบี้ยรับ</t>
  </si>
  <si>
    <t>รายได้จากการให้เช่าและให้บริการ</t>
  </si>
  <si>
    <t>ต้นทุนค่าเช่าและค่าบริการ</t>
  </si>
  <si>
    <t>ส่วนปรับปรุง</t>
  </si>
  <si>
    <t>มูลค่าสินทรัพย์ที่</t>
  </si>
  <si>
    <t>ซื้อภายใต้</t>
  </si>
  <si>
    <t>การควบคุม</t>
  </si>
  <si>
    <t>เดียวกันให้เป็น</t>
  </si>
  <si>
    <t>ราคาตามบัญชี</t>
  </si>
  <si>
    <t>ส่วนปรับปรุงทุน</t>
  </si>
  <si>
    <t>จากการ</t>
  </si>
  <si>
    <t>ซื้อธุรกิจ</t>
  </si>
  <si>
    <t>แบบย้อนกลับ</t>
  </si>
  <si>
    <t>เปลี่ยนแปลง</t>
  </si>
  <si>
    <t>สัดส่วนเงินลงทุน</t>
  </si>
  <si>
    <t>ในบริษัทย่อย</t>
  </si>
  <si>
    <t>เจ้าหนี้เงินประกันผลงาน</t>
  </si>
  <si>
    <t>รายได้ค่าเช่าและค่าบริการรับล่วงหน้า</t>
  </si>
  <si>
    <t>เงินให้กู้ยืมระยะสั้นแก่กิจการที่เกี่ยวข้องกัน</t>
  </si>
  <si>
    <t>เงินสดรับจากการลดทุนของบริษัทร่วม</t>
  </si>
  <si>
    <t>เงินสดจ่ายเพื่อซื้ออสังหาริมทรัพย์เพื่อการลงทุน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</si>
  <si>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</si>
  <si>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</si>
  <si>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>เงินฝากธนาคารที่มีภาระค้ำประกัน</t>
  </si>
  <si>
    <t>เงินลงทุนในบริษัทร่วม</t>
  </si>
  <si>
    <t>เงินกู้ยืมระยะยาวจากสถาบันการเงิน</t>
  </si>
  <si>
    <t>หนี้สินภาษีเงินได้รอการตัดบัญชี</t>
  </si>
  <si>
    <t>เงินประกันการเช่าและบริการ</t>
  </si>
  <si>
    <t>เงินให้กู้ยืมระยะยาวแก่กิจการที่เกี่ยวข้องกัน</t>
  </si>
  <si>
    <t>เงินกู้ยืมระยะสั้นจากกิจการที่เกี่ยวข้องกัน</t>
  </si>
  <si>
    <t>สินทรัพย์ภาษีเงินได้รอการตัดบัญชี</t>
  </si>
  <si>
    <t>เงินกู้ยืมระยะสั้นจากสถาบันการเงิน</t>
  </si>
  <si>
    <t>ลูกหนี้การค้าและลูกหนี้อื่น</t>
  </si>
  <si>
    <t>เจ้าหนี้การค้าและเจ้าหนี้อื่น</t>
  </si>
  <si>
    <t>กำไรจากการเปลี่ยนแปลงมูลค่ายุติธรรมของ</t>
  </si>
  <si>
    <t>ขาดทุนจากการเปลี่ยนแปลงมูลค่ายุติธรรมของ</t>
  </si>
  <si>
    <t>ค่าใช้จ่ายในการขาย</t>
  </si>
  <si>
    <t>รวมกำไรเบ็ดเสร็จสำหรับงวด</t>
  </si>
  <si>
    <t>เงินปันผลรับ</t>
  </si>
  <si>
    <t>เงินสดและรายการเทียบเท่าเงินสด ณ 1 มกราคม</t>
  </si>
  <si>
    <t>เงินสดและรายการเทียบเท่าเงินสด ณ 31 มีนาคม</t>
  </si>
  <si>
    <t>เงินสดรับจากเงินกู้ยืมระยะสั้นจากสถาบันการเงิน</t>
  </si>
  <si>
    <t xml:space="preserve">    อสังหาริมทรัพย์เพื่อการลงทุน</t>
  </si>
  <si>
    <t>สำหรับงวดสามเดือนสิ้นสุดวันที่ 31 มีนาคม 2563</t>
  </si>
  <si>
    <t>ยอดคงเหลือ ณ วันที่ 1 มกราคม 2563</t>
  </si>
  <si>
    <t>ยอดคงเหลือ ณ วันที่ 31 มีนาคม 2563</t>
  </si>
  <si>
    <t>หุ้นกู้ที่ถึงกำหนดชำระภายในหนึ่งปี</t>
  </si>
  <si>
    <t xml:space="preserve">   ที่ถึงกำหนดรับรู้เป็นรายได้ภายในหนึ่งปี</t>
  </si>
  <si>
    <t>เงินมัดจำรับและเงินรับล่วงหน้าจากลูกค้า</t>
  </si>
  <si>
    <t>เจ้าหนี้ผู้รับเหมาก่อสร้าง</t>
  </si>
  <si>
    <t>ภาษีเงินได้นิติบุคคลค้างจ่าย</t>
  </si>
  <si>
    <t>หนี้สินตามสัญญาเช่า</t>
  </si>
  <si>
    <t>รายได้ดอกเบี้ย</t>
  </si>
  <si>
    <t>เงินสดจ่ายชำระหนี้สินตามสัญญาเช่า</t>
  </si>
  <si>
    <t>ส่วนของหนี้สินตามสัญญาเช่า</t>
  </si>
  <si>
    <t>(กลับรายการ) ผลขาดทุนจากการด้อยค่าที่รับรู้ในกำไรหรือขาดทุน</t>
  </si>
  <si>
    <t>ผลกำไร</t>
  </si>
  <si>
    <t>รวมองค์</t>
  </si>
  <si>
    <t>ประกอบ</t>
  </si>
  <si>
    <t>อื่นของ</t>
  </si>
  <si>
    <t>เงินสดจ่ายเพื่อชำระเงินกู้ยืมระยะสั้นจากสถาบันการเงิน</t>
  </si>
  <si>
    <t xml:space="preserve">   กำไรขาดทุนเบ็ดเสร็จอื่น</t>
  </si>
  <si>
    <t xml:space="preserve">    (หุ้นสามัญจำนวน 6,535,484,202 หุ้น มูลค่า 1 บาทต่อหุ้น)</t>
  </si>
  <si>
    <t xml:space="preserve">    (หุ้นสามัญจำนวน 6,499,829,661 หุ้น มูลค่า 1 บาทต่อหุ้น)</t>
  </si>
  <si>
    <t>กำไรจากกิจกรรมดำเนินงาน</t>
  </si>
  <si>
    <t>เงินสดจ่ายให้กู้ยืมระยะสั้นแก่กิจการที่เกี่ยวข้องกัน</t>
  </si>
  <si>
    <t>เงินสดจ่ายให้กู้ยืมระยะยาวแก่กิจการที่เกี่ยวข้องกัน</t>
  </si>
  <si>
    <t>เงินสดรับชำระคืนเงินให้กู้ยืมระยะสั้นแก่กิจการที่เกี่ยวข้องกัน</t>
  </si>
  <si>
    <t>ค่าใช้จ่ายภาษีเงินได้</t>
  </si>
  <si>
    <t>ขาดทุน (กำไร) จากการเปลี่ยนแปลงมูลค่ายุติธรรมของอสังหาริมทรัพย์เพื่อการลงทุน</t>
  </si>
  <si>
    <t>สินทรัพย์ทางการเงินหมุนเวียนอื่น - เงินลงทุน</t>
  </si>
  <si>
    <t>สำหรับงวดสามเดือนสิ้นสุดวันที่ 31 มีนาคม 2564</t>
  </si>
  <si>
    <t>ยอดคงเหลือ ณ วันที่ 1 มกราคม 2564</t>
  </si>
  <si>
    <t>ยอดคงเหลือ ณ วันที่ 31 มีนาคม 2564</t>
  </si>
  <si>
    <t>อสังหาริมทรัพย์พัฒนาเพื่อขาย</t>
  </si>
  <si>
    <t xml:space="preserve">   ในตราสารหนี้</t>
  </si>
  <si>
    <t>สินทรัพย์ทางการเงินไม่หมุนเวียนอื่น - เงินลงทุนระยะยาว</t>
  </si>
  <si>
    <t>ที่ดิน อาคารและอุปกรณ์</t>
  </si>
  <si>
    <t xml:space="preserve">งบแสดงฐานะการเงิน  </t>
  </si>
  <si>
    <t xml:space="preserve">   ที่ถึงกำหนดชำระภายในหนึ่งปี</t>
  </si>
  <si>
    <t>หุ้นกู้</t>
  </si>
  <si>
    <t>ประมาณการหนี้สินไม่หมุนเวียนสำหรับ</t>
  </si>
  <si>
    <t xml:space="preserve">   ผลประโยชน์พนักงาน</t>
  </si>
  <si>
    <t>ทุนที่ออกและชำระแล้ว</t>
  </si>
  <si>
    <t xml:space="preserve">   ส่วนเกินมูลค่าหุ้นสามัญ</t>
  </si>
  <si>
    <t xml:space="preserve">   ส่วนปรับปรุงมูลค่าสินทรัพย์ที่ซื้อภายใต้</t>
  </si>
  <si>
    <t xml:space="preserve">      การควบคุมเดียวกันให้เป็นราคาตามบัญชี</t>
  </si>
  <si>
    <t xml:space="preserve">   ส่วนปรับปรุงทุนจากการซื้อธุรกิจแบบย้อนกลับ</t>
  </si>
  <si>
    <t xml:space="preserve">กำไรสะสม </t>
  </si>
  <si>
    <t>ทุนสำรองตามกฎหมาย</t>
  </si>
  <si>
    <t xml:space="preserve">รวมส่วนของผู้ถือหุ้น </t>
  </si>
  <si>
    <t>อสังหาริมทรัพย์พัฒนาเพื่อขายลดลงจากการโอนเป็นต้นทุนขาย</t>
  </si>
  <si>
    <t>กำไรจากการจำหน่ายที่ดิน อาคารและอุปกรณ์</t>
  </si>
  <si>
    <t>ประมาณการหนี้สินสำหรับพนักงาน</t>
  </si>
  <si>
    <t xml:space="preserve">รายได้ค่าเช่าและค่าบริการรับล่วงหน้าส่วนที่รับรู้เป็นรายได้ </t>
  </si>
  <si>
    <t>กำไรจากการขายเงินลงทุนในตราสารหนี้</t>
  </si>
  <si>
    <t>กำไรจากการปรับมูลค่ายุติธรรม - เงินลงทุนในตราสารหนี้</t>
  </si>
  <si>
    <t>อสังหาริมทรัพย์การพัฒนาเพื่อขาย</t>
  </si>
  <si>
    <t>เงินสดรับจากการจำหน่ายอสังหาริมทรัพย์เพื่อการลงทุน</t>
  </si>
  <si>
    <t>เงินสดรับชำระคืนเงินให้กู้ยืมระยะยาวแก่กิจการที่เกี่ยวข้องกัน</t>
  </si>
  <si>
    <t>เงินสดรับจากการขายสินทรัพย์ทางการเงินหมุนเวียนอื่น - เงินลงทุนในตราสารหนี้</t>
  </si>
  <si>
    <t>เงินสดจ่ายเพื่อซื้อสินทรัพย์ทางการเงินหมุนเวียนอื่น - เงินลงทุนในตราสารหนี้</t>
  </si>
  <si>
    <t>4, 5</t>
  </si>
  <si>
    <t xml:space="preserve">กระแสเงินสดสุทธิได้มาจากกิจกรรมดำเนินงาน </t>
  </si>
  <si>
    <t xml:space="preserve">กระแสเงินสดสุทธิได้มาจากการดำเนินงาน </t>
  </si>
  <si>
    <t>กระแสเงินสดสุทธิใช้ไปในกิจกรรมจัดหาเงิน</t>
  </si>
  <si>
    <t>เงินสดและรายการเทียบเท่าเงินสดลดลงสุทธิ</t>
  </si>
  <si>
    <t>ตราสารทุน</t>
  </si>
  <si>
    <t>เงินลงทุนใน</t>
  </si>
  <si>
    <t>ผลกำไรจาก</t>
  </si>
  <si>
    <t>ที่กำหนดให้</t>
  </si>
  <si>
    <t>วัดมูลค่าด้วย</t>
  </si>
  <si>
    <t>มูลค่ายุติธรรม</t>
  </si>
  <si>
    <t>ผ่านกำไรขาดทุน</t>
  </si>
  <si>
    <t>เบ็ดเสร็จอื่น</t>
  </si>
  <si>
    <t>ส่วนแบ่งขาดทุน (กำไร) ของบริษัทร่วมที่ใช้วิธีส่วนได้เสีย (สุทธิจากภาษี)</t>
  </si>
  <si>
    <t>ส่วนแบ่งขาดทุนของการร่วมค้าที่ใช้วิธีส่วนได้เสีย (สุทธิจากภาษี)</t>
  </si>
  <si>
    <t>ส่วนแบ่งกำไร (ขาดทุน) ของการร่วมค้าและ</t>
  </si>
  <si>
    <t>บริษัทร่วมที่ใช้วิธีส่วนได้เสีย</t>
  </si>
  <si>
    <t>กำไรขาดทุนเบ็ดเสร็จอื่น</t>
  </si>
  <si>
    <t>รายการที่จะไม่ถูกจัดประเภทใหม่ไว้ในกำไรหรือขาดทุนในภายหลัง</t>
  </si>
  <si>
    <t>ผลขาดทุนจากการวัดมูลค่าใหม่ของผลประโยชน์พนักงานที่กำหนดไว้</t>
  </si>
  <si>
    <t>รวมรายการที่จะไม่ถูกจัดประเภทใหม่ไว้ในกำไรหรือขาดทุนในภายหลัง</t>
  </si>
  <si>
    <t>กำไรเบ็ดเสร็จรวมสำหรับงวด</t>
  </si>
  <si>
    <t>การแบ่งปันกำไรเบ็ดเสร็จรวม</t>
  </si>
  <si>
    <t>จากเงินลงทุนใน</t>
  </si>
  <si>
    <t>ผลกระทบจากการเปลี่ยนแปลงนโยบายการบัญชี</t>
  </si>
  <si>
    <t xml:space="preserve">   ตามที่รายงานในงวดก่อน </t>
  </si>
  <si>
    <t>ผลกำไรจากเงินลงทุนในตราสารทุนที่กำหนดให้</t>
  </si>
  <si>
    <t>วัดมูลค่าด้วยมูลค่ายุติธรรมผ่านกำไรขาดทุนเบ็ดเสร็จอื่น</t>
  </si>
  <si>
    <t>วัดมูลค่า</t>
  </si>
  <si>
    <t>ทางการเงิน</t>
  </si>
  <si>
    <t>องค์ประกอบอื่น</t>
  </si>
  <si>
    <t>ของส่วนของ</t>
  </si>
  <si>
    <t>ผลกำไรจากการ</t>
  </si>
  <si>
    <t>วัดมูลค่าสินทรัพย์</t>
  </si>
  <si>
    <t>กำไรขาดทุนเบ็ดเสร็จอื่นสำหรับงวด - สุทธิจากภาษี</t>
  </si>
  <si>
    <t>7, 11</t>
  </si>
  <si>
    <t>10, 11</t>
  </si>
  <si>
    <t>4, 11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</si>
</sst>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#,##0.00\ ;\(#,##0.00\)"/>
    <numFmt numFmtId="167" formatCode="_(* #,##0_);_(* \(#,##0\);_(* &quot;-&quot;??_);_(@_)"/>
    <numFmt numFmtId="168" formatCode="#,##0.000\ ;\(#,##0.000\)"/>
  </numFmts>
  <fonts count="19">
    <font>
      <sz val="16"/>
      <name val="Angsana New"/>
      <family val="1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i/>
      <sz val="15"/>
      <color indexed="8"/>
      <name val="Angsana New"/>
      <family val="1"/>
    </font>
    <font>
      <u/>
      <sz val="15"/>
      <name val="Angsana New"/>
      <family val="1"/>
    </font>
    <font>
      <sz val="11"/>
      <color theme="1"/>
      <name val="Calibri"/>
      <family val="2"/>
      <scheme val="minor"/>
    </font>
    <font>
      <sz val="10"/>
      <name val="ApFont"/>
    </font>
    <font>
      <b/>
      <i/>
      <sz val="16"/>
      <name val="Angsana New"/>
      <family val="1"/>
    </font>
    <font>
      <i/>
      <u/>
      <sz val="16"/>
      <name val="Angsana New"/>
      <family val="1"/>
    </font>
    <font>
      <sz val="16"/>
      <color theme="0"/>
      <name val="Angsana New"/>
      <family val="1"/>
    </font>
    <font>
      <sz val="11"/>
      <name val="Times New Roman"/>
      <family val="1"/>
    </font>
    <font>
      <i/>
      <u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13" fillId="0" borderId="0"/>
  </cellStyleXfs>
  <cellXfs count="215">
    <xf numFmtId="0" fontId="0" fillId="0" borderId="0" xfId="0"/>
    <xf numFmtId="0" fontId="7" fillId="0" borderId="0" xfId="0" applyFont="1" applyFill="1" applyAlignment="1">
      <alignment horizontal="left"/>
    </xf>
    <xf numFmtId="0" fontId="7" fillId="0" borderId="0" xfId="0" applyFont="1" applyFill="1" applyBorder="1" applyAlignment="1"/>
    <xf numFmtId="0" fontId="7" fillId="0" borderId="0" xfId="0" applyFont="1" applyFill="1" applyAlignment="1"/>
    <xf numFmtId="0" fontId="5" fillId="0" borderId="0" xfId="0" applyFont="1" applyFill="1" applyAlignment="1">
      <alignment horizontal="left"/>
    </xf>
    <xf numFmtId="0" fontId="7" fillId="0" borderId="0" xfId="0" applyFont="1" applyFill="1" applyAlignment="1">
      <alignment horizontal="right"/>
    </xf>
    <xf numFmtId="37" fontId="7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left"/>
    </xf>
    <xf numFmtId="165" fontId="7" fillId="0" borderId="0" xfId="0" applyNumberFormat="1" applyFont="1" applyFill="1" applyAlignment="1">
      <alignment horizontal="right"/>
    </xf>
    <xf numFmtId="43" fontId="7" fillId="0" borderId="0" xfId="1" applyFont="1" applyFill="1" applyAlignment="1"/>
    <xf numFmtId="165" fontId="7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5" fillId="0" borderId="3" xfId="0" applyNumberFormat="1" applyFont="1" applyFill="1" applyBorder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3" fillId="0" borderId="0" xfId="0" applyFont="1" applyFill="1" applyAlignment="1"/>
    <xf numFmtId="167" fontId="5" fillId="0" borderId="0" xfId="0" applyNumberFormat="1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right"/>
    </xf>
    <xf numFmtId="0" fontId="5" fillId="0" borderId="0" xfId="0" applyFont="1" applyFill="1" applyAlignment="1">
      <alignment wrapText="1"/>
    </xf>
    <xf numFmtId="37" fontId="7" fillId="0" borderId="0" xfId="0" applyNumberFormat="1" applyFont="1" applyFill="1" applyBorder="1" applyAlignment="1"/>
    <xf numFmtId="165" fontId="7" fillId="0" borderId="0" xfId="0" applyNumberFormat="1" applyFont="1" applyFill="1" applyAlignment="1"/>
    <xf numFmtId="165" fontId="5" fillId="0" borderId="4" xfId="0" applyNumberFormat="1" applyFont="1" applyFill="1" applyBorder="1" applyAlignment="1"/>
    <xf numFmtId="167" fontId="7" fillId="0" borderId="0" xfId="1" applyNumberFormat="1" applyFont="1" applyFill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0" fontId="0" fillId="0" borderId="0" xfId="0" applyFont="1" applyFill="1" applyAlignment="1"/>
    <xf numFmtId="167" fontId="7" fillId="0" borderId="0" xfId="1" applyNumberFormat="1" applyFont="1" applyFill="1" applyAlignment="1"/>
    <xf numFmtId="0" fontId="3" fillId="0" borderId="0" xfId="0" applyFont="1" applyFill="1" applyAlignment="1">
      <alignment horizontal="left"/>
    </xf>
    <xf numFmtId="167" fontId="7" fillId="0" borderId="0" xfId="1" applyNumberFormat="1" applyFont="1" applyFill="1" applyBorder="1" applyAlignment="1"/>
    <xf numFmtId="49" fontId="8" fillId="0" borderId="0" xfId="0" applyNumberFormat="1" applyFont="1" applyFill="1" applyAlignment="1"/>
    <xf numFmtId="49" fontId="6" fillId="0" borderId="0" xfId="0" applyNumberFormat="1" applyFont="1" applyFill="1" applyAlignment="1"/>
    <xf numFmtId="49" fontId="7" fillId="0" borderId="0" xfId="0" applyNumberFormat="1" applyFont="1" applyFill="1" applyAlignment="1"/>
    <xf numFmtId="167" fontId="7" fillId="0" borderId="0" xfId="1" applyNumberFormat="1" applyFont="1" applyFill="1" applyAlignment="1">
      <alignment horizontal="center"/>
    </xf>
    <xf numFmtId="49" fontId="5" fillId="0" borderId="0" xfId="0" applyNumberFormat="1" applyFont="1" applyFill="1" applyAlignment="1"/>
    <xf numFmtId="167" fontId="7" fillId="0" borderId="0" xfId="0" applyNumberFormat="1" applyFont="1" applyFill="1" applyAlignment="1"/>
    <xf numFmtId="49" fontId="7" fillId="0" borderId="0" xfId="0" applyNumberFormat="1" applyFont="1" applyFill="1" applyBorder="1" applyAlignment="1"/>
    <xf numFmtId="167" fontId="7" fillId="0" borderId="5" xfId="1" applyNumberFormat="1" applyFont="1" applyFill="1" applyBorder="1" applyAlignment="1"/>
    <xf numFmtId="43" fontId="7" fillId="0" borderId="0" xfId="1" applyFont="1" applyFill="1" applyBorder="1" applyAlignment="1">
      <alignment horizontal="center"/>
    </xf>
    <xf numFmtId="167" fontId="7" fillId="0" borderId="1" xfId="1" applyNumberFormat="1" applyFont="1" applyFill="1" applyBorder="1" applyAlignment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9" fontId="7" fillId="0" borderId="0" xfId="7" applyFont="1" applyFill="1" applyAlignment="1">
      <alignment horizontal="right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/>
    </xf>
    <xf numFmtId="167" fontId="5" fillId="0" borderId="0" xfId="1" quotePrefix="1" applyNumberFormat="1" applyFont="1" applyFill="1" applyAlignment="1">
      <alignment horizontal="center"/>
    </xf>
    <xf numFmtId="167" fontId="7" fillId="0" borderId="0" xfId="1" quotePrefix="1" applyNumberFormat="1" applyFont="1" applyFill="1" applyAlignment="1">
      <alignment horizontal="center"/>
    </xf>
    <xf numFmtId="43" fontId="7" fillId="0" borderId="0" xfId="1" quotePrefix="1" applyFont="1" applyFill="1" applyBorder="1" applyAlignment="1">
      <alignment horizontal="center"/>
    </xf>
    <xf numFmtId="43" fontId="7" fillId="0" borderId="0" xfId="1" quotePrefix="1" applyFont="1" applyFill="1" applyAlignment="1">
      <alignment horizontal="center"/>
    </xf>
    <xf numFmtId="0" fontId="5" fillId="0" borderId="0" xfId="0" applyFont="1" applyFill="1" applyAlignment="1">
      <alignment vertical="top" wrapText="1"/>
    </xf>
    <xf numFmtId="167" fontId="7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7" fontId="7" fillId="0" borderId="0" xfId="1" quotePrefix="1" applyNumberFormat="1" applyFont="1" applyFill="1" applyBorder="1" applyAlignment="1">
      <alignment horizontal="center"/>
    </xf>
    <xf numFmtId="43" fontId="5" fillId="0" borderId="0" xfId="1" quotePrefix="1" applyNumberFormat="1" applyFont="1" applyFill="1" applyBorder="1" applyAlignment="1">
      <alignment horizontal="center"/>
    </xf>
    <xf numFmtId="167" fontId="5" fillId="0" borderId="2" xfId="1" quotePrefix="1" applyNumberFormat="1" applyFont="1" applyFill="1" applyBorder="1" applyAlignment="1">
      <alignment horizontal="center"/>
    </xf>
    <xf numFmtId="167" fontId="5" fillId="0" borderId="0" xfId="1" quotePrefix="1" applyNumberFormat="1" applyFont="1" applyFill="1" applyBorder="1" applyAlignment="1">
      <alignment horizontal="center"/>
    </xf>
    <xf numFmtId="43" fontId="11" fillId="0" borderId="0" xfId="1" applyFont="1" applyFill="1" applyBorder="1" applyAlignment="1">
      <alignment horizontal="right"/>
    </xf>
    <xf numFmtId="43" fontId="5" fillId="0" borderId="0" xfId="1" applyFont="1" applyFill="1" applyBorder="1" applyAlignment="1">
      <alignment horizontal="right"/>
    </xf>
    <xf numFmtId="165" fontId="7" fillId="0" borderId="0" xfId="0" quotePrefix="1" applyNumberFormat="1" applyFont="1" applyFill="1" applyBorder="1" applyAlignment="1">
      <alignment horizontal="right"/>
    </xf>
    <xf numFmtId="10" fontId="7" fillId="0" borderId="0" xfId="7" applyNumberFormat="1" applyFont="1" applyFill="1" applyBorder="1" applyAlignment="1"/>
    <xf numFmtId="167" fontId="7" fillId="0" borderId="1" xfId="1" applyNumberFormat="1" applyFont="1" applyFill="1" applyBorder="1" applyAlignment="1">
      <alignment horizontal="right"/>
    </xf>
    <xf numFmtId="43" fontId="7" fillId="0" borderId="1" xfId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167" fontId="7" fillId="0" borderId="0" xfId="1" applyNumberFormat="1" applyFont="1" applyFill="1" applyBorder="1" applyAlignment="1">
      <alignment horizontal="right"/>
    </xf>
    <xf numFmtId="165" fontId="5" fillId="0" borderId="1" xfId="8" applyNumberFormat="1" applyFont="1" applyFill="1" applyBorder="1" applyAlignment="1">
      <alignment horizontal="right"/>
    </xf>
    <xf numFmtId="165" fontId="5" fillId="0" borderId="4" xfId="8" applyNumberFormat="1" applyFont="1" applyFill="1" applyBorder="1" applyAlignment="1">
      <alignment horizontal="right"/>
    </xf>
    <xf numFmtId="0" fontId="7" fillId="0" borderId="0" xfId="8" applyFont="1" applyFill="1" applyAlignment="1"/>
    <xf numFmtId="0" fontId="7" fillId="0" borderId="0" xfId="8" applyFont="1" applyFill="1" applyBorder="1" applyAlignment="1"/>
    <xf numFmtId="165" fontId="7" fillId="0" borderId="1" xfId="8" applyNumberFormat="1" applyFont="1" applyFill="1" applyBorder="1" applyAlignment="1">
      <alignment horizontal="right"/>
    </xf>
    <xf numFmtId="0" fontId="7" fillId="0" borderId="0" xfId="6" applyFont="1" applyFill="1" applyAlignment="1"/>
    <xf numFmtId="167" fontId="5" fillId="0" borderId="0" xfId="1" applyNumberFormat="1" applyFont="1" applyFill="1" applyBorder="1" applyAlignment="1">
      <alignment horizontal="right"/>
    </xf>
    <xf numFmtId="167" fontId="5" fillId="0" borderId="2" xfId="1" applyNumberFormat="1" applyFont="1" applyFill="1" applyBorder="1" applyAlignment="1">
      <alignment horizontal="right"/>
    </xf>
    <xf numFmtId="165" fontId="5" fillId="0" borderId="4" xfId="8" applyNumberFormat="1" applyFont="1" applyFill="1" applyBorder="1" applyAlignment="1"/>
    <xf numFmtId="0" fontId="7" fillId="0" borderId="0" xfId="0" applyFont="1" applyFill="1" applyAlignment="1">
      <alignment horizontal="left" indent="1"/>
    </xf>
    <xf numFmtId="167" fontId="5" fillId="0" borderId="3" xfId="1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5" fillId="0" borderId="0" xfId="0" applyFont="1" applyFill="1" applyAlignment="1">
      <alignment vertical="center" wrapText="1"/>
    </xf>
    <xf numFmtId="3" fontId="10" fillId="0" borderId="0" xfId="0" applyNumberFormat="1" applyFont="1" applyFill="1" applyBorder="1" applyAlignment="1">
      <alignment horizontal="center" vertical="top" wrapText="1"/>
    </xf>
    <xf numFmtId="37" fontId="3" fillId="0" borderId="0" xfId="10" applyNumberFormat="1" applyFont="1" applyAlignment="1">
      <alignment horizontal="left" vertical="top"/>
    </xf>
    <xf numFmtId="37" fontId="2" fillId="0" borderId="0" xfId="10" applyNumberFormat="1" applyFont="1" applyAlignment="1">
      <alignment horizontal="centerContinuous" vertical="top"/>
    </xf>
    <xf numFmtId="37" fontId="4" fillId="0" borderId="0" xfId="10" applyNumberFormat="1" applyFont="1" applyAlignment="1">
      <alignment horizontal="centerContinuous" vertical="top"/>
    </xf>
    <xf numFmtId="38" fontId="2" fillId="0" borderId="0" xfId="10" applyNumberFormat="1" applyFont="1" applyAlignment="1">
      <alignment horizontal="centerContinuous" vertical="top"/>
    </xf>
    <xf numFmtId="167" fontId="2" fillId="0" borderId="0" xfId="9" applyNumberFormat="1" applyFont="1" applyFill="1" applyAlignment="1">
      <alignment horizontal="centerContinuous" vertical="top"/>
    </xf>
    <xf numFmtId="37" fontId="2" fillId="0" borderId="0" xfId="10" applyNumberFormat="1" applyFont="1" applyAlignment="1">
      <alignment vertical="top"/>
    </xf>
    <xf numFmtId="37" fontId="3" fillId="0" borderId="0" xfId="10" applyNumberFormat="1" applyFont="1" applyAlignment="1">
      <alignment vertical="top"/>
    </xf>
    <xf numFmtId="37" fontId="14" fillId="0" borderId="0" xfId="10" applyNumberFormat="1" applyFont="1" applyAlignment="1">
      <alignment horizontal="center" vertical="top"/>
    </xf>
    <xf numFmtId="37" fontId="4" fillId="0" borderId="0" xfId="10" applyNumberFormat="1" applyFont="1" applyAlignment="1">
      <alignment horizontal="center" vertical="top"/>
    </xf>
    <xf numFmtId="37" fontId="15" fillId="0" borderId="0" xfId="10" applyNumberFormat="1" applyFont="1" applyAlignment="1">
      <alignment horizontal="center" vertical="top"/>
    </xf>
    <xf numFmtId="38" fontId="2" fillId="0" borderId="0" xfId="10" applyNumberFormat="1" applyFont="1" applyAlignment="1">
      <alignment vertical="top"/>
    </xf>
    <xf numFmtId="167" fontId="2" fillId="0" borderId="0" xfId="9" applyNumberFormat="1" applyFont="1" applyFill="1" applyAlignment="1">
      <alignment vertical="top"/>
    </xf>
    <xf numFmtId="41" fontId="2" fillId="0" borderId="0" xfId="10" applyNumberFormat="1" applyFont="1" applyAlignment="1">
      <alignment horizontal="center" vertical="top"/>
    </xf>
    <xf numFmtId="41" fontId="2" fillId="0" borderId="0" xfId="10" applyNumberFormat="1" applyFont="1" applyAlignment="1">
      <alignment horizontal="right" vertical="top"/>
    </xf>
    <xf numFmtId="0" fontId="7" fillId="0" borderId="0" xfId="10" applyFont="1" applyAlignment="1">
      <alignment horizontal="left"/>
    </xf>
    <xf numFmtId="41" fontId="2" fillId="0" borderId="0" xfId="9" applyNumberFormat="1" applyFont="1" applyFill="1" applyBorder="1" applyAlignment="1">
      <alignment horizontal="right" vertical="top"/>
    </xf>
    <xf numFmtId="43" fontId="16" fillId="0" borderId="0" xfId="9" applyFont="1" applyFill="1" applyAlignment="1">
      <alignment vertical="top"/>
    </xf>
    <xf numFmtId="43" fontId="16" fillId="0" borderId="0" xfId="9" applyFont="1" applyFill="1" applyBorder="1" applyAlignment="1">
      <alignment vertical="top"/>
    </xf>
    <xf numFmtId="0" fontId="4" fillId="0" borderId="0" xfId="0" applyFont="1" applyFill="1" applyAlignment="1">
      <alignment horizontal="center" vertical="center"/>
    </xf>
    <xf numFmtId="10" fontId="0" fillId="0" borderId="0" xfId="7" applyNumberFormat="1" applyFont="1" applyFill="1" applyAlignment="1"/>
    <xf numFmtId="0" fontId="0" fillId="0" borderId="0" xfId="0" applyFont="1" applyFill="1" applyAlignment="1">
      <alignment horizontal="center" vertic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17" fillId="0" borderId="0" xfId="1" applyNumberFormat="1" applyFont="1" applyFill="1" applyBorder="1" applyAlignment="1">
      <alignment horizontal="center"/>
    </xf>
    <xf numFmtId="41" fontId="7" fillId="0" borderId="0" xfId="0" applyNumberFormat="1" applyFont="1" applyFill="1" applyAlignment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37" fontId="8" fillId="0" borderId="0" xfId="10" applyNumberFormat="1" applyFont="1" applyAlignment="1">
      <alignment horizontal="center" vertical="top"/>
    </xf>
    <xf numFmtId="37" fontId="5" fillId="0" borderId="0" xfId="10" applyNumberFormat="1" applyFont="1" applyAlignment="1">
      <alignment vertical="top"/>
    </xf>
    <xf numFmtId="37" fontId="6" fillId="0" borderId="0" xfId="10" applyNumberFormat="1" applyFont="1" applyAlignment="1">
      <alignment horizontal="center" vertical="top"/>
    </xf>
    <xf numFmtId="37" fontId="18" fillId="0" borderId="0" xfId="10" applyNumberFormat="1" applyFont="1" applyAlignment="1">
      <alignment horizontal="center" vertical="top"/>
    </xf>
    <xf numFmtId="37" fontId="8" fillId="0" borderId="0" xfId="10" applyNumberFormat="1" applyFont="1" applyAlignment="1">
      <alignment vertical="top"/>
    </xf>
    <xf numFmtId="38" fontId="7" fillId="0" borderId="0" xfId="10" applyNumberFormat="1" applyFont="1" applyAlignment="1">
      <alignment vertical="top"/>
    </xf>
    <xf numFmtId="37" fontId="7" fillId="0" borderId="0" xfId="10" applyNumberFormat="1" applyFont="1" applyAlignment="1">
      <alignment vertical="top"/>
    </xf>
    <xf numFmtId="167" fontId="7" fillId="0" borderId="0" xfId="9" applyNumberFormat="1" applyFont="1" applyFill="1" applyAlignment="1">
      <alignment vertical="top"/>
    </xf>
    <xf numFmtId="37" fontId="7" fillId="0" borderId="0" xfId="10" quotePrefix="1" applyNumberFormat="1" applyFont="1" applyAlignment="1">
      <alignment horizontal="left" vertical="top"/>
    </xf>
    <xf numFmtId="41" fontId="7" fillId="0" borderId="0" xfId="10" applyNumberFormat="1" applyFont="1" applyAlignment="1">
      <alignment horizontal="center" vertical="top"/>
    </xf>
    <xf numFmtId="41" fontId="7" fillId="0" borderId="0" xfId="9" applyNumberFormat="1" applyFont="1" applyFill="1" applyAlignment="1">
      <alignment horizontal="center" vertical="top"/>
    </xf>
    <xf numFmtId="37" fontId="7" fillId="0" borderId="0" xfId="10" applyNumberFormat="1" applyFont="1" applyAlignment="1">
      <alignment horizontal="left" vertical="top"/>
    </xf>
    <xf numFmtId="41" fontId="7" fillId="0" borderId="0" xfId="10" applyNumberFormat="1" applyFont="1" applyAlignment="1">
      <alignment horizontal="right" vertical="top"/>
    </xf>
    <xf numFmtId="43" fontId="7" fillId="0" borderId="0" xfId="1" applyFont="1" applyFill="1" applyAlignment="1">
      <alignment horizontal="center" vertical="top"/>
    </xf>
    <xf numFmtId="43" fontId="7" fillId="0" borderId="0" xfId="9" applyFont="1" applyFill="1" applyAlignment="1">
      <alignment horizontal="right" vertical="top"/>
    </xf>
    <xf numFmtId="41" fontId="5" fillId="0" borderId="2" xfId="10" applyNumberFormat="1" applyFont="1" applyBorder="1" applyAlignment="1">
      <alignment horizontal="center" vertical="top"/>
    </xf>
    <xf numFmtId="41" fontId="5" fillId="0" borderId="0" xfId="10" applyNumberFormat="1" applyFont="1" applyAlignment="1">
      <alignment horizontal="center" vertical="top"/>
    </xf>
    <xf numFmtId="41" fontId="5" fillId="0" borderId="2" xfId="9" applyNumberFormat="1" applyFont="1" applyFill="1" applyBorder="1" applyAlignment="1">
      <alignment horizontal="center" vertical="top"/>
    </xf>
    <xf numFmtId="41" fontId="5" fillId="0" borderId="0" xfId="9" applyNumberFormat="1" applyFont="1" applyFill="1" applyBorder="1" applyAlignment="1">
      <alignment horizontal="center" vertical="top"/>
    </xf>
    <xf numFmtId="43" fontId="7" fillId="0" borderId="0" xfId="1" applyFont="1" applyFill="1" applyAlignment="1">
      <alignment horizontal="right" vertical="top"/>
    </xf>
    <xf numFmtId="41" fontId="5" fillId="0" borderId="0" xfId="10" applyNumberFormat="1" applyFont="1" applyBorder="1" applyAlignment="1">
      <alignment horizontal="center" vertical="top"/>
    </xf>
    <xf numFmtId="41" fontId="5" fillId="0" borderId="3" xfId="10" applyNumberFormat="1" applyFont="1" applyBorder="1" applyAlignment="1">
      <alignment horizontal="center" vertical="top"/>
    </xf>
    <xf numFmtId="41" fontId="5" fillId="0" borderId="3" xfId="9" applyNumberFormat="1" applyFont="1" applyFill="1" applyBorder="1" applyAlignment="1">
      <alignment horizontal="center" vertical="top"/>
    </xf>
    <xf numFmtId="167" fontId="7" fillId="0" borderId="0" xfId="9" applyNumberFormat="1" applyFont="1" applyFill="1" applyAlignment="1">
      <alignment horizontal="center" vertical="top"/>
    </xf>
    <xf numFmtId="167" fontId="5" fillId="0" borderId="2" xfId="9" applyNumberFormat="1" applyFont="1" applyFill="1" applyBorder="1" applyAlignment="1">
      <alignment horizontal="center" vertical="top"/>
    </xf>
    <xf numFmtId="167" fontId="7" fillId="0" borderId="0" xfId="9" applyNumberFormat="1" applyFont="1" applyFill="1" applyBorder="1" applyAlignment="1">
      <alignment horizontal="center" vertical="top"/>
    </xf>
    <xf numFmtId="41" fontId="7" fillId="0" borderId="1" xfId="10" applyNumberFormat="1" applyFont="1" applyBorder="1" applyAlignment="1">
      <alignment horizontal="right" vertical="top"/>
    </xf>
    <xf numFmtId="41" fontId="5" fillId="0" borderId="1" xfId="10" applyNumberFormat="1" applyFont="1" applyBorder="1" applyAlignment="1">
      <alignment horizontal="center" vertical="top"/>
    </xf>
    <xf numFmtId="41" fontId="5" fillId="0" borderId="1" xfId="10" applyNumberFormat="1" applyFont="1" applyBorder="1" applyAlignment="1">
      <alignment horizontal="right" vertical="top"/>
    </xf>
    <xf numFmtId="41" fontId="5" fillId="0" borderId="0" xfId="10" applyNumberFormat="1" applyFont="1" applyAlignment="1">
      <alignment horizontal="right" vertical="top"/>
    </xf>
    <xf numFmtId="41" fontId="5" fillId="0" borderId="0" xfId="10" applyNumberFormat="1" applyFont="1" applyBorder="1" applyAlignment="1">
      <alignment horizontal="right" vertical="top"/>
    </xf>
    <xf numFmtId="41" fontId="5" fillId="0" borderId="1" xfId="9" applyNumberFormat="1" applyFont="1" applyFill="1" applyBorder="1" applyAlignment="1">
      <alignment horizontal="right" vertical="top"/>
    </xf>
    <xf numFmtId="0" fontId="6" fillId="0" borderId="0" xfId="10" applyFont="1" applyAlignment="1">
      <alignment horizontal="center" vertical="top"/>
    </xf>
    <xf numFmtId="37" fontId="6" fillId="0" borderId="0" xfId="10" applyNumberFormat="1" applyFont="1" applyAlignment="1">
      <alignment vertical="top"/>
    </xf>
    <xf numFmtId="41" fontId="7" fillId="0" borderId="3" xfId="10" applyNumberFormat="1" applyFont="1" applyBorder="1" applyAlignment="1">
      <alignment horizontal="center" vertical="top"/>
    </xf>
    <xf numFmtId="37" fontId="7" fillId="0" borderId="0" xfId="10" applyNumberFormat="1" applyFont="1" applyAlignment="1">
      <alignment horizontal="left" vertical="top" indent="1"/>
    </xf>
    <xf numFmtId="43" fontId="7" fillId="0" borderId="0" xfId="9" applyFont="1" applyFill="1" applyAlignment="1">
      <alignment horizontal="center" vertical="top"/>
    </xf>
    <xf numFmtId="43" fontId="7" fillId="0" borderId="0" xfId="9" applyFont="1" applyFill="1" applyBorder="1" applyAlignment="1">
      <alignment horizontal="center" vertical="top"/>
    </xf>
    <xf numFmtId="37" fontId="7" fillId="0" borderId="0" xfId="10" applyNumberFormat="1" applyFont="1" applyAlignment="1">
      <alignment horizontal="left" vertical="top" indent="2"/>
    </xf>
    <xf numFmtId="41" fontId="7" fillId="0" borderId="1" xfId="10" applyNumberFormat="1" applyFont="1" applyBorder="1" applyAlignment="1">
      <alignment horizontal="center" vertical="top"/>
    </xf>
    <xf numFmtId="43" fontId="7" fillId="0" borderId="1" xfId="1" applyFont="1" applyFill="1" applyBorder="1" applyAlignment="1">
      <alignment horizontal="center" vertical="top"/>
    </xf>
    <xf numFmtId="0" fontId="5" fillId="0" borderId="0" xfId="10" applyFont="1" applyAlignment="1">
      <alignment horizontal="left" vertical="top"/>
    </xf>
    <xf numFmtId="0" fontId="7" fillId="0" borderId="0" xfId="10" applyFont="1" applyAlignment="1">
      <alignment horizontal="left" vertical="top"/>
    </xf>
    <xf numFmtId="43" fontId="7" fillId="0" borderId="1" xfId="9" applyFont="1" applyFill="1" applyBorder="1" applyAlignment="1">
      <alignment horizontal="right" vertical="top"/>
    </xf>
    <xf numFmtId="41" fontId="5" fillId="0" borderId="1" xfId="9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7" fontId="5" fillId="0" borderId="4" xfId="1" applyNumberFormat="1" applyFont="1" applyFill="1" applyBorder="1" applyAlignment="1">
      <alignment horizontal="right"/>
    </xf>
    <xf numFmtId="0" fontId="7" fillId="0" borderId="0" xfId="8" applyFont="1"/>
    <xf numFmtId="165" fontId="5" fillId="0" borderId="4" xfId="8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165" fontId="5" fillId="0" borderId="0" xfId="8" applyNumberFormat="1" applyFont="1" applyBorder="1" applyAlignment="1">
      <alignment horizontal="right"/>
    </xf>
    <xf numFmtId="168" fontId="5" fillId="0" borderId="3" xfId="8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Alignment="1">
      <alignment vertical="top"/>
    </xf>
    <xf numFmtId="165" fontId="5" fillId="0" borderId="0" xfId="0" applyNumberFormat="1" applyFont="1" applyAlignment="1">
      <alignment horizontal="right"/>
    </xf>
    <xf numFmtId="0" fontId="7" fillId="0" borderId="0" xfId="0" applyFont="1" applyAlignment="1">
      <alignment vertical="top"/>
    </xf>
    <xf numFmtId="43" fontId="7" fillId="0" borderId="0" xfId="1" applyFont="1" applyFill="1" applyBorder="1" applyAlignment="1">
      <alignment horizontal="right"/>
    </xf>
    <xf numFmtId="165" fontId="5" fillId="0" borderId="2" xfId="0" applyNumberFormat="1" applyFont="1" applyBorder="1" applyAlignment="1">
      <alignment horizontal="right"/>
    </xf>
    <xf numFmtId="0" fontId="7" fillId="0" borderId="0" xfId="0" applyFont="1" applyAlignment="1">
      <alignment horizontal="left" indent="1"/>
    </xf>
    <xf numFmtId="167" fontId="6" fillId="0" borderId="0" xfId="0" applyNumberFormat="1" applyFont="1" applyAlignment="1">
      <alignment horizontal="center"/>
    </xf>
    <xf numFmtId="0" fontId="7" fillId="0" borderId="0" xfId="0" applyFont="1" applyFill="1" applyBorder="1" applyAlignment="1">
      <alignment vertical="top" wrapText="1"/>
    </xf>
    <xf numFmtId="43" fontId="5" fillId="0" borderId="2" xfId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10" fillId="0" borderId="0" xfId="0" applyFont="1" applyAlignment="1">
      <alignment horizontal="center" vertical="top" wrapText="1"/>
    </xf>
    <xf numFmtId="43" fontId="7" fillId="0" borderId="0" xfId="1" quotePrefix="1" applyFont="1" applyFill="1" applyBorder="1" applyAlignment="1">
      <alignment horizontal="right"/>
    </xf>
    <xf numFmtId="167" fontId="7" fillId="0" borderId="0" xfId="1" quotePrefix="1" applyNumberFormat="1" applyFont="1" applyFill="1" applyBorder="1" applyAlignment="1">
      <alignment horizontal="right"/>
    </xf>
    <xf numFmtId="165" fontId="5" fillId="0" borderId="3" xfId="0" applyNumberFormat="1" applyFont="1" applyBorder="1" applyAlignment="1">
      <alignment horizontal="right"/>
    </xf>
    <xf numFmtId="165" fontId="7" fillId="0" borderId="0" xfId="0" quotePrefix="1" applyNumberFormat="1" applyFont="1" applyAlignment="1">
      <alignment horizontal="right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vertical="top" wrapText="1"/>
    </xf>
    <xf numFmtId="41" fontId="7" fillId="0" borderId="0" xfId="10" applyNumberFormat="1" applyFont="1" applyFill="1" applyAlignment="1">
      <alignment horizontal="center" vertical="top"/>
    </xf>
    <xf numFmtId="41" fontId="7" fillId="0" borderId="1" xfId="10" applyNumberFormat="1" applyFont="1" applyFill="1" applyBorder="1" applyAlignment="1">
      <alignment horizontal="center" vertical="top"/>
    </xf>
    <xf numFmtId="37" fontId="2" fillId="0" borderId="0" xfId="10" applyNumberFormat="1" applyFont="1" applyAlignment="1">
      <alignment horizontal="right" vertical="top"/>
    </xf>
    <xf numFmtId="37" fontId="5" fillId="0" borderId="0" xfId="10" applyNumberFormat="1" applyFont="1" applyAlignment="1">
      <alignment horizontal="center" vertical="top"/>
    </xf>
    <xf numFmtId="0" fontId="6" fillId="0" borderId="0" xfId="10" applyFont="1" applyAlignment="1">
      <alignment horizontal="center"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</cellXfs>
  <cellStyles count="11">
    <cellStyle name="Comma" xfId="1" builtinId="3"/>
    <cellStyle name="Comma 10" xfId="2" xr:uid="{00000000-0005-0000-0000-000001000000}"/>
    <cellStyle name="Comma 17" xfId="3" xr:uid="{00000000-0005-0000-0000-000002000000}"/>
    <cellStyle name="Comma 2" xfId="9" xr:uid="{00000000-0005-0000-0000-000003000000}"/>
    <cellStyle name="Normal" xfId="0" builtinId="0"/>
    <cellStyle name="Normal 2" xfId="10" xr:uid="{9BBDCC47-3E7C-45A1-8CCD-C361C735658A}"/>
    <cellStyle name="Normal 3" xfId="4" xr:uid="{00000000-0005-0000-0000-000005000000}"/>
    <cellStyle name="Normal 4" xfId="8" xr:uid="{00000000-0005-0000-0000-000006000000}"/>
    <cellStyle name="Normal 69" xfId="5" xr:uid="{00000000-0005-0000-0000-000007000000}"/>
    <cellStyle name="Normal_pre356a081b-09t-1 Rev 2" xfId="6" xr:uid="{00000000-0005-0000-0000-000008000000}"/>
    <cellStyle name="Percent" xfId="7" builtinId="5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D765D-3265-4E3A-A6FA-E5EA58724111}">
  <sheetPr>
    <tabColor rgb="FF00FFFF"/>
  </sheetPr>
  <dimension ref="A1:J101"/>
  <sheetViews>
    <sheetView tabSelected="1" view="pageBreakPreview" zoomScale="70" zoomScaleNormal="85" zoomScaleSheetLayoutView="70" workbookViewId="0">
      <selection activeCell="A94" sqref="A94"/>
    </sheetView>
  </sheetViews>
  <sheetFormatPr defaultColWidth="10.81640625" defaultRowHeight="23"/>
  <cols>
    <col min="1" max="1" width="48.453125" style="97" customWidth="1"/>
    <col min="2" max="2" width="9.453125" style="100" customWidth="1"/>
    <col min="3" max="3" width="1.1796875" style="100" customWidth="1"/>
    <col min="4" max="4" width="13.08984375" style="102" customWidth="1"/>
    <col min="5" max="5" width="1.1796875" style="97" customWidth="1"/>
    <col min="6" max="6" width="13.08984375" style="102" customWidth="1"/>
    <col min="7" max="7" width="1.1796875" style="97" customWidth="1"/>
    <col min="8" max="8" width="13.08984375" style="103" customWidth="1"/>
    <col min="9" max="9" width="1.1796875" style="97" customWidth="1"/>
    <col min="10" max="10" width="13.08984375" style="103" customWidth="1"/>
    <col min="11" max="16384" width="10.81640625" style="97"/>
  </cols>
  <sheetData>
    <row r="1" spans="1:10" ht="22.5" customHeight="1">
      <c r="A1" s="92" t="s">
        <v>90</v>
      </c>
      <c r="B1" s="94"/>
      <c r="C1" s="94"/>
      <c r="D1" s="95"/>
      <c r="E1" s="93"/>
      <c r="F1" s="95"/>
      <c r="G1" s="93"/>
      <c r="H1" s="96"/>
      <c r="I1" s="93"/>
      <c r="J1" s="96"/>
    </row>
    <row r="2" spans="1:10" ht="22.5" customHeight="1">
      <c r="A2" s="92" t="s">
        <v>49</v>
      </c>
      <c r="B2" s="94"/>
      <c r="C2" s="94"/>
      <c r="D2" s="95"/>
      <c r="E2" s="93"/>
      <c r="F2" s="95"/>
      <c r="G2" s="93"/>
      <c r="H2" s="96"/>
      <c r="I2" s="93"/>
      <c r="J2" s="96"/>
    </row>
    <row r="3" spans="1:10" ht="22.5" customHeight="1">
      <c r="A3" s="204" t="s">
        <v>66</v>
      </c>
      <c r="B3" s="204"/>
      <c r="C3" s="204"/>
      <c r="D3" s="204"/>
      <c r="E3" s="204"/>
      <c r="F3" s="204"/>
      <c r="G3" s="204"/>
      <c r="H3" s="204"/>
      <c r="I3" s="204"/>
      <c r="J3" s="204"/>
    </row>
    <row r="4" spans="1:10" s="98" customFormat="1" ht="22.5" customHeight="1">
      <c r="B4" s="119"/>
      <c r="C4" s="119"/>
      <c r="D4" s="205" t="s">
        <v>31</v>
      </c>
      <c r="E4" s="205"/>
      <c r="F4" s="205"/>
      <c r="G4" s="120"/>
      <c r="H4" s="205" t="s">
        <v>41</v>
      </c>
      <c r="I4" s="205"/>
      <c r="J4" s="205"/>
    </row>
    <row r="5" spans="1:10" s="98" customFormat="1" ht="22.5" customHeight="1">
      <c r="B5" s="119"/>
      <c r="C5" s="119"/>
      <c r="D5" s="118" t="s">
        <v>75</v>
      </c>
      <c r="E5" s="118"/>
      <c r="F5" s="118" t="s">
        <v>62</v>
      </c>
      <c r="G5" s="117"/>
      <c r="H5" s="118" t="s">
        <v>75</v>
      </c>
      <c r="I5" s="118"/>
      <c r="J5" s="118" t="s">
        <v>62</v>
      </c>
    </row>
    <row r="6" spans="1:10" ht="22.5" customHeight="1">
      <c r="A6" s="92" t="s">
        <v>2</v>
      </c>
      <c r="B6" s="121" t="s">
        <v>1</v>
      </c>
      <c r="C6" s="121"/>
      <c r="D6" s="18">
        <v>2564</v>
      </c>
      <c r="E6" s="18"/>
      <c r="F6" s="18">
        <v>2563</v>
      </c>
      <c r="G6" s="18"/>
      <c r="H6" s="18">
        <v>2564</v>
      </c>
      <c r="I6" s="18"/>
      <c r="J6" s="18">
        <v>2563</v>
      </c>
    </row>
    <row r="7" spans="1:10" ht="22.5" customHeight="1">
      <c r="A7" s="92"/>
      <c r="B7" s="121"/>
      <c r="C7" s="121"/>
      <c r="D7" s="18" t="s">
        <v>88</v>
      </c>
      <c r="E7" s="18"/>
      <c r="F7" s="18"/>
      <c r="G7" s="18"/>
      <c r="H7" s="18" t="s">
        <v>88</v>
      </c>
      <c r="I7" s="18"/>
      <c r="J7" s="18"/>
    </row>
    <row r="8" spans="1:10" ht="22.5" customHeight="1">
      <c r="B8" s="122"/>
      <c r="C8" s="122"/>
      <c r="D8" s="206" t="s">
        <v>79</v>
      </c>
      <c r="E8" s="206"/>
      <c r="F8" s="206"/>
      <c r="G8" s="206"/>
      <c r="H8" s="206"/>
      <c r="I8" s="206"/>
      <c r="J8" s="206"/>
    </row>
    <row r="9" spans="1:10" s="125" customFormat="1" ht="22.5" customHeight="1">
      <c r="A9" s="123" t="s">
        <v>3</v>
      </c>
      <c r="B9" s="121"/>
      <c r="C9" s="121"/>
      <c r="D9" s="124"/>
      <c r="F9" s="124"/>
      <c r="H9" s="126"/>
      <c r="J9" s="126"/>
    </row>
    <row r="10" spans="1:10" s="125" customFormat="1" ht="22.5" customHeight="1">
      <c r="A10" s="127" t="s">
        <v>30</v>
      </c>
      <c r="B10" s="121"/>
      <c r="C10" s="121"/>
      <c r="D10" s="128">
        <v>24808</v>
      </c>
      <c r="E10" s="128"/>
      <c r="F10" s="128">
        <v>69755</v>
      </c>
      <c r="G10" s="128"/>
      <c r="H10" s="129">
        <v>22246</v>
      </c>
      <c r="I10" s="128"/>
      <c r="J10" s="129">
        <v>39267</v>
      </c>
    </row>
    <row r="11" spans="1:10" s="125" customFormat="1" ht="22.5" customHeight="1">
      <c r="A11" s="130" t="s">
        <v>123</v>
      </c>
      <c r="B11" s="121" t="s">
        <v>193</v>
      </c>
      <c r="C11" s="121"/>
      <c r="D11" s="128">
        <v>181521</v>
      </c>
      <c r="E11" s="131"/>
      <c r="F11" s="128">
        <v>164562</v>
      </c>
      <c r="G11" s="128"/>
      <c r="H11" s="129">
        <v>87912</v>
      </c>
      <c r="I11" s="128"/>
      <c r="J11" s="129">
        <v>113736</v>
      </c>
    </row>
    <row r="12" spans="1:10" s="125" customFormat="1" ht="22.5" customHeight="1">
      <c r="A12" s="130" t="s">
        <v>109</v>
      </c>
      <c r="B12" s="121">
        <v>4</v>
      </c>
      <c r="C12" s="121"/>
      <c r="D12" s="132">
        <v>0</v>
      </c>
      <c r="E12" s="133"/>
      <c r="F12" s="132">
        <v>0</v>
      </c>
      <c r="G12" s="128"/>
      <c r="H12" s="129">
        <v>1680002</v>
      </c>
      <c r="I12" s="128"/>
      <c r="J12" s="129">
        <v>1630067</v>
      </c>
    </row>
    <row r="13" spans="1:10" s="125" customFormat="1" ht="22.5" customHeight="1">
      <c r="A13" s="125" t="s">
        <v>165</v>
      </c>
      <c r="B13" s="121" t="s">
        <v>228</v>
      </c>
      <c r="C13" s="121"/>
      <c r="D13" s="128">
        <v>928506</v>
      </c>
      <c r="E13" s="128"/>
      <c r="F13" s="128">
        <v>889573</v>
      </c>
      <c r="G13" s="128"/>
      <c r="H13" s="129">
        <v>623563</v>
      </c>
      <c r="I13" s="128"/>
      <c r="J13" s="129">
        <v>623563</v>
      </c>
    </row>
    <row r="14" spans="1:10" s="125" customFormat="1" ht="22.5" customHeight="1">
      <c r="A14" s="125" t="s">
        <v>161</v>
      </c>
      <c r="B14" s="121"/>
      <c r="C14" s="121"/>
      <c r="D14" s="128"/>
      <c r="E14" s="128"/>
      <c r="F14" s="128"/>
      <c r="G14" s="128"/>
      <c r="H14" s="129"/>
      <c r="I14" s="128"/>
      <c r="J14" s="129"/>
    </row>
    <row r="15" spans="1:10" s="125" customFormat="1" ht="22.5" customHeight="1">
      <c r="A15" s="125" t="s">
        <v>166</v>
      </c>
      <c r="B15" s="121">
        <v>16</v>
      </c>
      <c r="C15" s="121"/>
      <c r="D15" s="128">
        <v>40133</v>
      </c>
      <c r="E15" s="128"/>
      <c r="F15" s="128">
        <v>40123</v>
      </c>
      <c r="G15" s="128"/>
      <c r="H15" s="129">
        <v>40133</v>
      </c>
      <c r="I15" s="128"/>
      <c r="J15" s="129">
        <v>40123</v>
      </c>
    </row>
    <row r="16" spans="1:10" s="125" customFormat="1" ht="22.5" customHeight="1">
      <c r="A16" s="120" t="s">
        <v>5</v>
      </c>
      <c r="B16" s="121"/>
      <c r="C16" s="121"/>
      <c r="D16" s="134">
        <f>SUM(D10:D15)</f>
        <v>1174968</v>
      </c>
      <c r="E16" s="135"/>
      <c r="F16" s="134">
        <f>SUM(F10:F15)</f>
        <v>1164013</v>
      </c>
      <c r="G16" s="135"/>
      <c r="H16" s="136">
        <f>SUM(H10:H15)</f>
        <v>2453856</v>
      </c>
      <c r="I16" s="135"/>
      <c r="J16" s="136">
        <f>SUM(J10:J15)</f>
        <v>2446756</v>
      </c>
    </row>
    <row r="17" spans="1:10" s="125" customFormat="1" ht="22.5" customHeight="1">
      <c r="A17" s="120"/>
      <c r="B17" s="121"/>
      <c r="C17" s="121"/>
      <c r="D17" s="135"/>
      <c r="E17" s="135"/>
      <c r="F17" s="135"/>
      <c r="G17" s="135"/>
      <c r="H17" s="137"/>
      <c r="I17" s="135"/>
      <c r="J17" s="137"/>
    </row>
    <row r="18" spans="1:10" s="125" customFormat="1" ht="22.5" customHeight="1">
      <c r="A18" s="123" t="s">
        <v>6</v>
      </c>
      <c r="B18" s="121"/>
      <c r="C18" s="121"/>
      <c r="D18" s="128"/>
      <c r="E18" s="128"/>
      <c r="F18" s="128"/>
      <c r="G18" s="128"/>
      <c r="H18" s="129"/>
      <c r="I18" s="128"/>
      <c r="J18" s="129"/>
    </row>
    <row r="19" spans="1:10" s="125" customFormat="1" ht="22.5" customHeight="1">
      <c r="A19" s="125" t="s">
        <v>167</v>
      </c>
      <c r="B19" s="121">
        <v>6</v>
      </c>
      <c r="C19" s="121"/>
      <c r="D19" s="202">
        <v>594465</v>
      </c>
      <c r="E19" s="128"/>
      <c r="F19" s="128">
        <v>571510</v>
      </c>
      <c r="G19" s="128"/>
      <c r="H19" s="132">
        <v>0</v>
      </c>
      <c r="I19" s="128"/>
      <c r="J19" s="132">
        <v>0</v>
      </c>
    </row>
    <row r="20" spans="1:10" s="125" customFormat="1" ht="22.5" customHeight="1">
      <c r="A20" s="125" t="s">
        <v>114</v>
      </c>
      <c r="B20" s="121">
        <v>11</v>
      </c>
      <c r="C20" s="121"/>
      <c r="D20" s="128">
        <v>1000</v>
      </c>
      <c r="E20" s="128"/>
      <c r="F20" s="128">
        <v>1000</v>
      </c>
      <c r="G20" s="128"/>
      <c r="H20" s="132">
        <v>0</v>
      </c>
      <c r="I20" s="128"/>
      <c r="J20" s="132">
        <v>0</v>
      </c>
    </row>
    <row r="21" spans="1:10" s="125" customFormat="1" ht="22.5" customHeight="1">
      <c r="A21" s="125" t="s">
        <v>115</v>
      </c>
      <c r="B21" s="121">
        <v>8</v>
      </c>
      <c r="C21" s="121"/>
      <c r="D21" s="128">
        <v>1108</v>
      </c>
      <c r="E21" s="131"/>
      <c r="F21" s="128">
        <v>1108</v>
      </c>
      <c r="G21" s="131"/>
      <c r="H21" s="128">
        <v>90</v>
      </c>
      <c r="I21" s="131"/>
      <c r="J21" s="128">
        <v>90</v>
      </c>
    </row>
    <row r="22" spans="1:10" s="125" customFormat="1" ht="22.5" customHeight="1">
      <c r="A22" s="125" t="s">
        <v>42</v>
      </c>
      <c r="B22" s="121">
        <v>9</v>
      </c>
      <c r="C22" s="121"/>
      <c r="D22" s="132">
        <v>0</v>
      </c>
      <c r="E22" s="133"/>
      <c r="F22" s="132">
        <v>0</v>
      </c>
      <c r="G22" s="131"/>
      <c r="H22" s="128">
        <v>6807675</v>
      </c>
      <c r="I22" s="131"/>
      <c r="J22" s="128">
        <v>6807675</v>
      </c>
    </row>
    <row r="23" spans="1:10" s="125" customFormat="1" ht="22.5" customHeight="1">
      <c r="A23" s="130" t="s">
        <v>119</v>
      </c>
      <c r="B23" s="121">
        <v>4</v>
      </c>
      <c r="C23" s="121"/>
      <c r="D23" s="128">
        <v>4574236</v>
      </c>
      <c r="E23" s="128"/>
      <c r="F23" s="128">
        <v>4552604</v>
      </c>
      <c r="G23" s="128"/>
      <c r="H23" s="128">
        <v>5260136</v>
      </c>
      <c r="I23" s="128"/>
      <c r="J23" s="128">
        <v>5213673</v>
      </c>
    </row>
    <row r="24" spans="1:10" s="125" customFormat="1" ht="22.5" customHeight="1">
      <c r="A24" s="130" t="s">
        <v>50</v>
      </c>
      <c r="B24" s="121" t="s">
        <v>229</v>
      </c>
      <c r="C24" s="121"/>
      <c r="D24" s="128">
        <v>22405185</v>
      </c>
      <c r="E24" s="131"/>
      <c r="F24" s="128">
        <v>22341681</v>
      </c>
      <c r="G24" s="131"/>
      <c r="H24" s="202">
        <v>10409025</v>
      </c>
      <c r="I24" s="131"/>
      <c r="J24" s="128">
        <v>10364905</v>
      </c>
    </row>
    <row r="25" spans="1:10" s="125" customFormat="1" ht="22.5" customHeight="1">
      <c r="A25" s="127" t="s">
        <v>168</v>
      </c>
      <c r="B25" s="121"/>
      <c r="C25" s="121"/>
      <c r="D25" s="128">
        <v>483718</v>
      </c>
      <c r="E25" s="131"/>
      <c r="F25" s="128">
        <v>485831</v>
      </c>
      <c r="G25" s="131"/>
      <c r="H25" s="202">
        <v>27185</v>
      </c>
      <c r="I25" s="131"/>
      <c r="J25" s="128">
        <v>28781</v>
      </c>
    </row>
    <row r="26" spans="1:10" s="125" customFormat="1" ht="22.5" customHeight="1">
      <c r="A26" s="125" t="s">
        <v>44</v>
      </c>
      <c r="B26" s="121"/>
      <c r="C26" s="121"/>
      <c r="D26" s="128">
        <v>2549</v>
      </c>
      <c r="E26" s="131"/>
      <c r="F26" s="128">
        <v>2752</v>
      </c>
      <c r="G26" s="131"/>
      <c r="H26" s="128">
        <v>2533</v>
      </c>
      <c r="I26" s="131"/>
      <c r="J26" s="128">
        <v>2727</v>
      </c>
    </row>
    <row r="27" spans="1:10" s="125" customFormat="1" ht="22.5" customHeight="1">
      <c r="A27" s="130" t="s">
        <v>121</v>
      </c>
      <c r="B27" s="121"/>
      <c r="C27" s="121"/>
      <c r="D27" s="128">
        <v>90591</v>
      </c>
      <c r="E27" s="131"/>
      <c r="F27" s="128">
        <v>92539</v>
      </c>
      <c r="G27" s="131"/>
      <c r="H27" s="132">
        <v>0</v>
      </c>
      <c r="I27" s="138"/>
      <c r="J27" s="132">
        <v>0</v>
      </c>
    </row>
    <row r="28" spans="1:10" s="125" customFormat="1" ht="22.5" customHeight="1">
      <c r="A28" s="125" t="s">
        <v>19</v>
      </c>
      <c r="B28" s="121">
        <v>4</v>
      </c>
      <c r="C28" s="121"/>
      <c r="D28" s="128">
        <v>8182</v>
      </c>
      <c r="E28" s="131"/>
      <c r="F28" s="128">
        <v>11511</v>
      </c>
      <c r="G28" s="131"/>
      <c r="H28" s="128">
        <v>1159</v>
      </c>
      <c r="I28" s="131"/>
      <c r="J28" s="128">
        <v>4234</v>
      </c>
    </row>
    <row r="29" spans="1:10" s="125" customFormat="1" ht="22.5" customHeight="1">
      <c r="A29" s="120" t="s">
        <v>7</v>
      </c>
      <c r="B29" s="121"/>
      <c r="C29" s="121"/>
      <c r="D29" s="134">
        <f>SUM(D19:D28)</f>
        <v>28161034</v>
      </c>
      <c r="E29" s="135"/>
      <c r="F29" s="134">
        <f>SUM(F19:F28)</f>
        <v>28060536</v>
      </c>
      <c r="G29" s="135"/>
      <c r="H29" s="134">
        <f>SUM(H19:H28)</f>
        <v>22507803</v>
      </c>
      <c r="I29" s="135"/>
      <c r="J29" s="134">
        <f>SUM(J19:J28)</f>
        <v>22422085</v>
      </c>
    </row>
    <row r="30" spans="1:10" s="125" customFormat="1" ht="22.5" customHeight="1">
      <c r="A30" s="120"/>
      <c r="B30" s="121"/>
      <c r="C30" s="121"/>
      <c r="D30" s="139"/>
      <c r="E30" s="135"/>
      <c r="F30" s="139"/>
      <c r="G30" s="135"/>
      <c r="H30" s="139"/>
      <c r="I30" s="135"/>
      <c r="J30" s="139"/>
    </row>
    <row r="31" spans="1:10" s="125" customFormat="1" ht="22.5" customHeight="1" thickBot="1">
      <c r="A31" s="120" t="s">
        <v>8</v>
      </c>
      <c r="B31" s="121"/>
      <c r="C31" s="121"/>
      <c r="D31" s="140">
        <f>SUM(D16,D29)</f>
        <v>29336002</v>
      </c>
      <c r="E31" s="135"/>
      <c r="F31" s="140">
        <f>SUM(F16,F29)</f>
        <v>29224549</v>
      </c>
      <c r="G31" s="135"/>
      <c r="H31" s="141">
        <f>SUM(H16,H29)</f>
        <v>24961659</v>
      </c>
      <c r="I31" s="135"/>
      <c r="J31" s="141">
        <f>SUM(J16,J29)</f>
        <v>24868841</v>
      </c>
    </row>
    <row r="32" spans="1:10" ht="22.5" customHeight="1" thickTop="1"/>
    <row r="33" spans="1:10" ht="22.5" customHeight="1">
      <c r="H33" s="102"/>
      <c r="J33" s="102"/>
    </row>
    <row r="34" spans="1:10" ht="22.5" customHeight="1">
      <c r="A34" s="92" t="s">
        <v>90</v>
      </c>
      <c r="B34" s="94"/>
      <c r="C34" s="94"/>
      <c r="D34" s="95"/>
      <c r="E34" s="93"/>
      <c r="F34" s="95"/>
      <c r="G34" s="93"/>
      <c r="H34" s="96"/>
      <c r="I34" s="93"/>
      <c r="J34" s="96"/>
    </row>
    <row r="35" spans="1:10" ht="22.5" customHeight="1">
      <c r="A35" s="92" t="s">
        <v>169</v>
      </c>
      <c r="B35" s="94"/>
      <c r="C35" s="94"/>
      <c r="D35" s="95"/>
      <c r="E35" s="93"/>
      <c r="F35" s="95"/>
      <c r="G35" s="93"/>
      <c r="H35" s="96"/>
      <c r="I35" s="93"/>
      <c r="J35" s="96"/>
    </row>
    <row r="36" spans="1:10" ht="22.5" customHeight="1">
      <c r="A36" s="204" t="s">
        <v>66</v>
      </c>
      <c r="B36" s="204"/>
      <c r="C36" s="204"/>
      <c r="D36" s="204"/>
      <c r="E36" s="204"/>
      <c r="F36" s="204"/>
      <c r="G36" s="204"/>
      <c r="H36" s="204"/>
      <c r="I36" s="204"/>
      <c r="J36" s="204"/>
    </row>
    <row r="37" spans="1:10" s="98" customFormat="1" ht="22.5" customHeight="1">
      <c r="B37" s="119"/>
      <c r="C37" s="119"/>
      <c r="D37" s="205" t="s">
        <v>31</v>
      </c>
      <c r="E37" s="205"/>
      <c r="F37" s="205"/>
      <c r="G37" s="120"/>
      <c r="H37" s="205" t="s">
        <v>41</v>
      </c>
      <c r="I37" s="205"/>
      <c r="J37" s="205"/>
    </row>
    <row r="38" spans="1:10" s="98" customFormat="1" ht="22.5" customHeight="1">
      <c r="B38" s="119"/>
      <c r="C38" s="119"/>
      <c r="D38" s="118" t="s">
        <v>75</v>
      </c>
      <c r="E38" s="118"/>
      <c r="F38" s="118" t="s">
        <v>62</v>
      </c>
      <c r="G38" s="117"/>
      <c r="H38" s="118" t="s">
        <v>75</v>
      </c>
      <c r="I38" s="118"/>
      <c r="J38" s="118" t="s">
        <v>62</v>
      </c>
    </row>
    <row r="39" spans="1:10" ht="22.5" customHeight="1">
      <c r="A39" s="98" t="s">
        <v>9</v>
      </c>
      <c r="B39" s="121" t="s">
        <v>1</v>
      </c>
      <c r="C39" s="121"/>
      <c r="D39" s="18">
        <v>2564</v>
      </c>
      <c r="E39" s="18"/>
      <c r="F39" s="18">
        <v>2563</v>
      </c>
      <c r="G39" s="18"/>
      <c r="H39" s="18">
        <v>2564</v>
      </c>
      <c r="I39" s="18"/>
      <c r="J39" s="18">
        <v>2563</v>
      </c>
    </row>
    <row r="40" spans="1:10" ht="22.5" customHeight="1">
      <c r="A40" s="98"/>
      <c r="B40" s="121"/>
      <c r="C40" s="121"/>
      <c r="D40" s="18" t="s">
        <v>88</v>
      </c>
      <c r="E40" s="18"/>
      <c r="F40" s="18"/>
      <c r="G40" s="18"/>
      <c r="H40" s="18" t="s">
        <v>88</v>
      </c>
      <c r="I40" s="18"/>
      <c r="J40" s="18"/>
    </row>
    <row r="41" spans="1:10" ht="22.5" customHeight="1">
      <c r="B41" s="122"/>
      <c r="C41" s="122"/>
      <c r="D41" s="206" t="s">
        <v>79</v>
      </c>
      <c r="E41" s="206"/>
      <c r="F41" s="206"/>
      <c r="G41" s="206"/>
      <c r="H41" s="206"/>
      <c r="I41" s="206"/>
      <c r="J41" s="206"/>
    </row>
    <row r="42" spans="1:10" s="125" customFormat="1" ht="22.5" customHeight="1">
      <c r="A42" s="123" t="s">
        <v>10</v>
      </c>
      <c r="B42" s="121"/>
      <c r="C42" s="121"/>
      <c r="D42" s="124"/>
      <c r="F42" s="124"/>
      <c r="H42" s="126"/>
      <c r="J42" s="126"/>
    </row>
    <row r="43" spans="1:10" s="125" customFormat="1" ht="22.5" customHeight="1">
      <c r="A43" s="125" t="s">
        <v>122</v>
      </c>
      <c r="B43" s="121">
        <v>11</v>
      </c>
      <c r="C43" s="121"/>
      <c r="D43" s="142">
        <v>550000</v>
      </c>
      <c r="E43" s="131"/>
      <c r="F43" s="142">
        <v>550000</v>
      </c>
      <c r="G43" s="131"/>
      <c r="H43" s="142">
        <v>550000</v>
      </c>
      <c r="I43" s="131"/>
      <c r="J43" s="142">
        <v>550000</v>
      </c>
    </row>
    <row r="44" spans="1:10" s="125" customFormat="1" ht="22.5" customHeight="1">
      <c r="A44" s="125" t="s">
        <v>124</v>
      </c>
      <c r="B44" s="121">
        <v>4</v>
      </c>
      <c r="C44" s="121"/>
      <c r="D44" s="142">
        <v>252114</v>
      </c>
      <c r="E44" s="131"/>
      <c r="F44" s="142">
        <v>259370</v>
      </c>
      <c r="G44" s="131"/>
      <c r="H44" s="142">
        <v>245937</v>
      </c>
      <c r="I44" s="131"/>
      <c r="J44" s="142">
        <v>248116</v>
      </c>
    </row>
    <row r="45" spans="1:10" s="125" customFormat="1" ht="22.5" customHeight="1">
      <c r="A45" s="125" t="s">
        <v>145</v>
      </c>
      <c r="B45" s="121"/>
      <c r="C45" s="121"/>
      <c r="D45" s="131"/>
      <c r="E45" s="131"/>
      <c r="F45" s="131"/>
      <c r="G45" s="131"/>
      <c r="H45" s="142"/>
      <c r="I45" s="131"/>
      <c r="J45" s="142"/>
    </row>
    <row r="46" spans="1:10" s="125" customFormat="1" ht="22.5" customHeight="1">
      <c r="A46" s="125" t="s">
        <v>170</v>
      </c>
      <c r="B46" s="121" t="s">
        <v>230</v>
      </c>
      <c r="C46" s="121"/>
      <c r="D46" s="131">
        <v>4463</v>
      </c>
      <c r="E46" s="131"/>
      <c r="F46" s="131">
        <v>4380</v>
      </c>
      <c r="G46" s="131"/>
      <c r="H46" s="131">
        <v>4553</v>
      </c>
      <c r="I46" s="131"/>
      <c r="J46" s="131">
        <v>4553</v>
      </c>
    </row>
    <row r="47" spans="1:10" s="125" customFormat="1" ht="22.5" customHeight="1">
      <c r="A47" s="125" t="s">
        <v>120</v>
      </c>
      <c r="B47" s="121" t="s">
        <v>230</v>
      </c>
      <c r="C47" s="121"/>
      <c r="D47" s="131">
        <v>1343186</v>
      </c>
      <c r="E47" s="131"/>
      <c r="F47" s="131">
        <v>1426366</v>
      </c>
      <c r="G47" s="131"/>
      <c r="H47" s="142">
        <v>4891657</v>
      </c>
      <c r="I47" s="131"/>
      <c r="J47" s="142">
        <v>4847905</v>
      </c>
    </row>
    <row r="48" spans="1:10" s="125" customFormat="1" ht="22.5" customHeight="1">
      <c r="A48" s="125" t="s">
        <v>137</v>
      </c>
      <c r="B48" s="121">
        <v>11</v>
      </c>
      <c r="C48" s="121"/>
      <c r="D48" s="131">
        <v>1162881</v>
      </c>
      <c r="E48" s="131"/>
      <c r="F48" s="131">
        <v>1162597</v>
      </c>
      <c r="G48" s="131"/>
      <c r="H48" s="131">
        <v>1162881</v>
      </c>
      <c r="I48" s="131"/>
      <c r="J48" s="131">
        <v>1162597</v>
      </c>
    </row>
    <row r="49" spans="1:10" s="125" customFormat="1" ht="22.5" customHeight="1">
      <c r="A49" s="125" t="s">
        <v>108</v>
      </c>
      <c r="B49" s="121"/>
      <c r="C49" s="121"/>
      <c r="D49" s="131"/>
      <c r="E49" s="131"/>
      <c r="F49" s="131"/>
      <c r="G49" s="131"/>
      <c r="H49" s="131"/>
      <c r="I49" s="131"/>
      <c r="J49" s="131"/>
    </row>
    <row r="50" spans="1:10" s="125" customFormat="1" ht="22.25" customHeight="1">
      <c r="A50" s="125" t="s">
        <v>138</v>
      </c>
      <c r="B50" s="121">
        <v>4</v>
      </c>
      <c r="C50" s="121"/>
      <c r="D50" s="131">
        <v>234080</v>
      </c>
      <c r="E50" s="131"/>
      <c r="F50" s="131">
        <v>234080</v>
      </c>
      <c r="G50" s="131"/>
      <c r="H50" s="131">
        <v>154534</v>
      </c>
      <c r="I50" s="131"/>
      <c r="J50" s="131">
        <v>154534</v>
      </c>
    </row>
    <row r="51" spans="1:10" s="125" customFormat="1" ht="22.5" customHeight="1">
      <c r="A51" s="130" t="s">
        <v>107</v>
      </c>
      <c r="B51" s="121">
        <v>4</v>
      </c>
      <c r="C51" s="121"/>
      <c r="D51" s="131">
        <v>43465</v>
      </c>
      <c r="E51" s="131"/>
      <c r="F51" s="131">
        <v>67166</v>
      </c>
      <c r="G51" s="131"/>
      <c r="H51" s="142">
        <v>3869</v>
      </c>
      <c r="I51" s="131"/>
      <c r="J51" s="142">
        <v>4196</v>
      </c>
    </row>
    <row r="52" spans="1:10" s="125" customFormat="1" ht="22.5" customHeight="1">
      <c r="A52" s="130" t="s">
        <v>139</v>
      </c>
      <c r="B52" s="121"/>
      <c r="C52" s="121"/>
      <c r="D52" s="131">
        <v>17703</v>
      </c>
      <c r="E52" s="131"/>
      <c r="F52" s="131">
        <v>200</v>
      </c>
      <c r="G52" s="131"/>
      <c r="H52" s="142">
        <v>0</v>
      </c>
      <c r="I52" s="133"/>
      <c r="J52" s="142">
        <v>0</v>
      </c>
    </row>
    <row r="53" spans="1:10" s="125" customFormat="1" ht="22.5" customHeight="1">
      <c r="A53" s="125" t="s">
        <v>140</v>
      </c>
      <c r="B53" s="121"/>
      <c r="C53" s="121"/>
      <c r="D53" s="131">
        <v>163896</v>
      </c>
      <c r="E53" s="131"/>
      <c r="F53" s="131">
        <v>162027</v>
      </c>
      <c r="G53" s="131"/>
      <c r="H53" s="131">
        <v>15257</v>
      </c>
      <c r="I53" s="131"/>
      <c r="J53" s="131">
        <v>14365</v>
      </c>
    </row>
    <row r="54" spans="1:10" s="125" customFormat="1" ht="22.5" customHeight="1">
      <c r="A54" s="125" t="s">
        <v>141</v>
      </c>
      <c r="B54" s="121"/>
      <c r="C54" s="121"/>
      <c r="D54" s="131">
        <v>43991</v>
      </c>
      <c r="E54" s="131"/>
      <c r="F54" s="131">
        <v>30332</v>
      </c>
      <c r="G54" s="131"/>
      <c r="H54" s="131">
        <v>623</v>
      </c>
      <c r="I54" s="133"/>
      <c r="J54" s="131">
        <v>1357</v>
      </c>
    </row>
    <row r="55" spans="1:10" s="125" customFormat="1" ht="22.5" customHeight="1">
      <c r="A55" s="130" t="s">
        <v>20</v>
      </c>
      <c r="B55" s="121"/>
      <c r="C55" s="121"/>
      <c r="D55" s="131">
        <v>3299</v>
      </c>
      <c r="E55" s="131"/>
      <c r="F55" s="131">
        <v>3778</v>
      </c>
      <c r="G55" s="131"/>
      <c r="H55" s="131">
        <v>1030</v>
      </c>
      <c r="I55" s="131"/>
      <c r="J55" s="131">
        <v>1468</v>
      </c>
    </row>
    <row r="56" spans="1:10" s="125" customFormat="1" ht="22.5" customHeight="1">
      <c r="A56" s="120" t="s">
        <v>11</v>
      </c>
      <c r="B56" s="121"/>
      <c r="C56" s="121"/>
      <c r="D56" s="134">
        <f>SUM(D43:D55)</f>
        <v>3819078</v>
      </c>
      <c r="E56" s="135"/>
      <c r="F56" s="134">
        <f>SUM(F43:F55)</f>
        <v>3900296</v>
      </c>
      <c r="G56" s="135"/>
      <c r="H56" s="143">
        <f>SUM(H43:H55)</f>
        <v>7030341</v>
      </c>
      <c r="I56" s="135"/>
      <c r="J56" s="143">
        <f>SUM(J43:J55)</f>
        <v>6989091</v>
      </c>
    </row>
    <row r="57" spans="1:10" s="125" customFormat="1" ht="22.5" customHeight="1">
      <c r="A57" s="120"/>
      <c r="B57" s="121"/>
      <c r="C57" s="121"/>
      <c r="D57" s="128"/>
      <c r="E57" s="128"/>
      <c r="F57" s="128"/>
      <c r="G57" s="128"/>
      <c r="H57" s="144"/>
      <c r="I57" s="128"/>
      <c r="J57" s="144"/>
    </row>
    <row r="58" spans="1:10" s="125" customFormat="1" ht="22.5" customHeight="1">
      <c r="A58" s="123" t="s">
        <v>12</v>
      </c>
      <c r="B58" s="121"/>
      <c r="C58" s="121"/>
      <c r="D58" s="128"/>
      <c r="E58" s="128"/>
      <c r="F58" s="128"/>
      <c r="G58" s="128"/>
      <c r="H58" s="144"/>
      <c r="I58" s="128"/>
      <c r="J58" s="144"/>
    </row>
    <row r="59" spans="1:10" s="125" customFormat="1" ht="22.5" customHeight="1">
      <c r="A59" s="125" t="s">
        <v>116</v>
      </c>
      <c r="B59" s="121">
        <v>11</v>
      </c>
      <c r="C59" s="121"/>
      <c r="D59" s="128">
        <v>2531906</v>
      </c>
      <c r="E59" s="128"/>
      <c r="F59" s="128">
        <v>2531906</v>
      </c>
      <c r="G59" s="131"/>
      <c r="H59" s="138">
        <v>0</v>
      </c>
      <c r="I59" s="133"/>
      <c r="J59" s="138">
        <v>0</v>
      </c>
    </row>
    <row r="60" spans="1:10" s="125" customFormat="1" ht="22.5" customHeight="1">
      <c r="A60" s="125" t="s">
        <v>142</v>
      </c>
      <c r="B60" s="121" t="s">
        <v>230</v>
      </c>
      <c r="C60" s="121"/>
      <c r="D60" s="128">
        <v>129985</v>
      </c>
      <c r="E60" s="128"/>
      <c r="F60" s="128">
        <v>129700</v>
      </c>
      <c r="G60" s="131"/>
      <c r="H60" s="131">
        <v>3879</v>
      </c>
      <c r="I60" s="133"/>
      <c r="J60" s="131">
        <v>4955</v>
      </c>
    </row>
    <row r="61" spans="1:10" s="125" customFormat="1" ht="22.5" customHeight="1">
      <c r="A61" s="125" t="s">
        <v>171</v>
      </c>
      <c r="B61" s="121">
        <v>11</v>
      </c>
      <c r="C61" s="121"/>
      <c r="D61" s="128">
        <v>1027018</v>
      </c>
      <c r="E61" s="131"/>
      <c r="F61" s="128">
        <v>1026789</v>
      </c>
      <c r="G61" s="131"/>
      <c r="H61" s="131">
        <v>1027018</v>
      </c>
      <c r="I61" s="131"/>
      <c r="J61" s="131">
        <v>1026789</v>
      </c>
    </row>
    <row r="62" spans="1:10" s="125" customFormat="1" ht="22.5" customHeight="1">
      <c r="A62" s="130" t="s">
        <v>117</v>
      </c>
      <c r="B62" s="121"/>
      <c r="C62" s="121"/>
      <c r="D62" s="202">
        <v>1626713</v>
      </c>
      <c r="E62" s="131"/>
      <c r="F62" s="128">
        <v>1599243</v>
      </c>
      <c r="G62" s="131"/>
      <c r="H62" s="131">
        <v>893332</v>
      </c>
      <c r="I62" s="131"/>
      <c r="J62" s="131">
        <v>881846</v>
      </c>
    </row>
    <row r="63" spans="1:10" s="125" customFormat="1" ht="22.5" customHeight="1">
      <c r="A63" s="106" t="s">
        <v>118</v>
      </c>
      <c r="B63" s="121">
        <v>4</v>
      </c>
      <c r="C63" s="121"/>
      <c r="D63" s="131">
        <v>206814</v>
      </c>
      <c r="E63" s="131"/>
      <c r="F63" s="131">
        <v>203827</v>
      </c>
      <c r="G63" s="131"/>
      <c r="H63" s="131">
        <v>11536</v>
      </c>
      <c r="I63" s="131"/>
      <c r="J63" s="131">
        <v>10861</v>
      </c>
    </row>
    <row r="64" spans="1:10" s="125" customFormat="1" ht="22.5" customHeight="1">
      <c r="A64" s="125" t="s">
        <v>172</v>
      </c>
      <c r="B64" s="121"/>
      <c r="C64" s="121"/>
      <c r="D64" s="131"/>
      <c r="E64" s="131"/>
      <c r="F64" s="131"/>
      <c r="G64" s="131"/>
      <c r="H64" s="131"/>
      <c r="I64" s="131"/>
      <c r="J64" s="131"/>
    </row>
    <row r="65" spans="1:10" s="125" customFormat="1" ht="22.5" customHeight="1">
      <c r="A65" s="125" t="s">
        <v>173</v>
      </c>
      <c r="B65" s="121"/>
      <c r="C65" s="121"/>
      <c r="D65" s="131">
        <v>25531</v>
      </c>
      <c r="E65" s="131"/>
      <c r="F65" s="131">
        <v>20710</v>
      </c>
      <c r="G65" s="131"/>
      <c r="H65" s="131">
        <v>25531</v>
      </c>
      <c r="I65" s="131"/>
      <c r="J65" s="131">
        <v>19074</v>
      </c>
    </row>
    <row r="66" spans="1:10" s="125" customFormat="1" ht="22.5" customHeight="1">
      <c r="A66" s="125" t="s">
        <v>108</v>
      </c>
      <c r="B66" s="121">
        <v>4</v>
      </c>
      <c r="C66" s="121"/>
      <c r="D66" s="145">
        <v>4951199</v>
      </c>
      <c r="E66" s="131"/>
      <c r="F66" s="145">
        <v>4984875</v>
      </c>
      <c r="G66" s="131"/>
      <c r="H66" s="145">
        <v>3947402</v>
      </c>
      <c r="I66" s="131"/>
      <c r="J66" s="145">
        <v>3961464</v>
      </c>
    </row>
    <row r="67" spans="1:10" s="125" customFormat="1" ht="22.5" customHeight="1">
      <c r="A67" s="120" t="s">
        <v>43</v>
      </c>
      <c r="B67" s="121"/>
      <c r="C67" s="121"/>
      <c r="D67" s="146">
        <f>SUM(D59:D66)</f>
        <v>10499166</v>
      </c>
      <c r="E67" s="135"/>
      <c r="F67" s="146">
        <f>SUM(F59:F66)</f>
        <v>10497050</v>
      </c>
      <c r="G67" s="135"/>
      <c r="H67" s="147">
        <f>SUM(H59:H66)</f>
        <v>5908698</v>
      </c>
      <c r="I67" s="148"/>
      <c r="J67" s="147">
        <f>SUM(J59:J66)</f>
        <v>5904989</v>
      </c>
    </row>
    <row r="68" spans="1:10" s="125" customFormat="1" ht="22.5" customHeight="1">
      <c r="A68" s="120"/>
      <c r="B68" s="121"/>
      <c r="C68" s="121"/>
      <c r="D68" s="139"/>
      <c r="E68" s="135"/>
      <c r="F68" s="139"/>
      <c r="G68" s="135"/>
      <c r="H68" s="149"/>
      <c r="I68" s="148"/>
      <c r="J68" s="149"/>
    </row>
    <row r="69" spans="1:10" s="125" customFormat="1" ht="22.5" customHeight="1">
      <c r="A69" s="120" t="s">
        <v>13</v>
      </c>
      <c r="B69" s="121"/>
      <c r="C69" s="121"/>
      <c r="D69" s="146">
        <f>SUM(D56,D67)</f>
        <v>14318244</v>
      </c>
      <c r="E69" s="135"/>
      <c r="F69" s="146">
        <f>SUM(F56,F67)</f>
        <v>14397346</v>
      </c>
      <c r="G69" s="135"/>
      <c r="H69" s="150">
        <f>SUM(H56,H67)</f>
        <v>12939039</v>
      </c>
      <c r="I69" s="148"/>
      <c r="J69" s="150">
        <f>SUM(J56,J67)</f>
        <v>12894080</v>
      </c>
    </row>
    <row r="70" spans="1:10" ht="22.5" customHeight="1">
      <c r="A70" s="98"/>
      <c r="D70" s="104"/>
      <c r="E70" s="104"/>
      <c r="F70" s="104"/>
      <c r="G70" s="104"/>
      <c r="H70" s="107"/>
      <c r="I70" s="105"/>
      <c r="J70" s="107"/>
    </row>
    <row r="72" spans="1:10" ht="22.5" customHeight="1">
      <c r="A72" s="92" t="s">
        <v>90</v>
      </c>
      <c r="B72" s="94"/>
      <c r="C72" s="94"/>
      <c r="D72" s="95"/>
      <c r="E72" s="93"/>
      <c r="F72" s="95"/>
      <c r="G72" s="93"/>
      <c r="H72" s="96"/>
      <c r="I72" s="93"/>
      <c r="J72" s="96"/>
    </row>
    <row r="73" spans="1:10" ht="22.5" customHeight="1">
      <c r="A73" s="92" t="s">
        <v>49</v>
      </c>
      <c r="B73" s="94"/>
      <c r="C73" s="94"/>
      <c r="D73" s="95"/>
      <c r="E73" s="93"/>
      <c r="F73" s="95"/>
      <c r="G73" s="93"/>
      <c r="H73" s="96"/>
      <c r="I73" s="93"/>
      <c r="J73" s="96"/>
    </row>
    <row r="74" spans="1:10" ht="22.5" customHeight="1">
      <c r="A74" s="97" t="s">
        <v>66</v>
      </c>
      <c r="B74" s="97"/>
      <c r="C74" s="97"/>
      <c r="D74" s="97"/>
      <c r="F74" s="97"/>
      <c r="H74" s="97"/>
      <c r="J74" s="97"/>
    </row>
    <row r="75" spans="1:10" s="98" customFormat="1" ht="22.5" customHeight="1">
      <c r="B75" s="99"/>
      <c r="C75" s="99"/>
      <c r="D75" s="205" t="s">
        <v>31</v>
      </c>
      <c r="E75" s="205"/>
      <c r="F75" s="205"/>
      <c r="G75" s="120"/>
      <c r="H75" s="205" t="s">
        <v>41</v>
      </c>
      <c r="I75" s="205"/>
      <c r="J75" s="205"/>
    </row>
    <row r="76" spans="1:10" s="98" customFormat="1" ht="22.5" customHeight="1">
      <c r="B76" s="99"/>
      <c r="C76" s="99"/>
      <c r="D76" s="118" t="s">
        <v>75</v>
      </c>
      <c r="E76" s="118"/>
      <c r="F76" s="118" t="s">
        <v>62</v>
      </c>
      <c r="G76" s="117"/>
      <c r="H76" s="118" t="s">
        <v>75</v>
      </c>
      <c r="I76" s="118"/>
      <c r="J76" s="118" t="s">
        <v>62</v>
      </c>
    </row>
    <row r="77" spans="1:10" ht="22.5" customHeight="1">
      <c r="A77" s="98" t="s">
        <v>9</v>
      </c>
      <c r="D77" s="18">
        <v>2564</v>
      </c>
      <c r="E77" s="18"/>
      <c r="F77" s="18">
        <v>2563</v>
      </c>
      <c r="G77" s="18"/>
      <c r="H77" s="18">
        <v>2564</v>
      </c>
      <c r="I77" s="18"/>
      <c r="J77" s="18">
        <v>2563</v>
      </c>
    </row>
    <row r="78" spans="1:10" ht="22.5" customHeight="1">
      <c r="A78" s="98"/>
      <c r="D78" s="18" t="s">
        <v>88</v>
      </c>
      <c r="E78" s="18"/>
      <c r="F78" s="18"/>
      <c r="G78" s="18"/>
      <c r="H78" s="18" t="s">
        <v>88</v>
      </c>
      <c r="I78" s="18"/>
      <c r="J78" s="18"/>
    </row>
    <row r="79" spans="1:10" ht="22.5" customHeight="1">
      <c r="B79" s="101"/>
      <c r="C79" s="101"/>
      <c r="D79" s="206" t="s">
        <v>79</v>
      </c>
      <c r="E79" s="206"/>
      <c r="F79" s="206"/>
      <c r="G79" s="206"/>
      <c r="H79" s="206"/>
      <c r="I79" s="206"/>
      <c r="J79" s="206"/>
    </row>
    <row r="80" spans="1:10" s="125" customFormat="1" ht="22.5" customHeight="1">
      <c r="A80" s="123" t="s">
        <v>14</v>
      </c>
      <c r="B80" s="122"/>
      <c r="C80" s="122"/>
      <c r="D80" s="151"/>
      <c r="E80" s="151"/>
      <c r="F80" s="151"/>
      <c r="G80" s="151"/>
      <c r="H80" s="151"/>
      <c r="I80" s="151"/>
      <c r="J80" s="151"/>
    </row>
    <row r="81" spans="1:10" s="125" customFormat="1" ht="22.5" customHeight="1">
      <c r="A81" s="125" t="s">
        <v>0</v>
      </c>
      <c r="B81" s="151"/>
      <c r="C81" s="121"/>
      <c r="D81" s="124"/>
      <c r="F81" s="124"/>
      <c r="H81" s="126"/>
      <c r="J81" s="126"/>
    </row>
    <row r="82" spans="1:10" s="125" customFormat="1" ht="22.5" customHeight="1">
      <c r="A82" s="125" t="s">
        <v>32</v>
      </c>
      <c r="B82" s="151"/>
      <c r="C82" s="121"/>
      <c r="D82" s="124"/>
      <c r="F82" s="124"/>
      <c r="H82" s="126"/>
      <c r="J82" s="126"/>
    </row>
    <row r="83" spans="1:10" s="125" customFormat="1" ht="22.5" customHeight="1" thickBot="1">
      <c r="A83" s="152" t="s">
        <v>153</v>
      </c>
      <c r="B83" s="121"/>
      <c r="C83" s="121"/>
      <c r="D83" s="153">
        <v>6535484</v>
      </c>
      <c r="E83" s="128"/>
      <c r="F83" s="153">
        <v>6535484</v>
      </c>
      <c r="G83" s="128"/>
      <c r="H83" s="153">
        <v>6535484</v>
      </c>
      <c r="I83" s="128"/>
      <c r="J83" s="153">
        <v>6535484</v>
      </c>
    </row>
    <row r="84" spans="1:10" s="125" customFormat="1" ht="22.5" customHeight="1" thickTop="1">
      <c r="A84" s="154" t="s">
        <v>174</v>
      </c>
      <c r="B84" s="121"/>
      <c r="C84" s="121"/>
      <c r="D84" s="128"/>
      <c r="E84" s="128"/>
      <c r="F84" s="128"/>
      <c r="G84" s="128"/>
      <c r="H84" s="128"/>
      <c r="I84" s="128"/>
      <c r="J84" s="128"/>
    </row>
    <row r="85" spans="1:10" s="125" customFormat="1" ht="22.5" customHeight="1">
      <c r="A85" s="152" t="s">
        <v>154</v>
      </c>
      <c r="B85" s="121"/>
      <c r="C85" s="121"/>
      <c r="D85" s="128">
        <v>6499830</v>
      </c>
      <c r="E85" s="128"/>
      <c r="F85" s="128">
        <v>6499830</v>
      </c>
      <c r="G85" s="128"/>
      <c r="H85" s="128">
        <v>6499830</v>
      </c>
      <c r="I85" s="128"/>
      <c r="J85" s="128">
        <v>6499830</v>
      </c>
    </row>
    <row r="86" spans="1:10" s="125" customFormat="1" ht="22.5" customHeight="1">
      <c r="A86" s="125" t="s">
        <v>175</v>
      </c>
      <c r="B86" s="121"/>
      <c r="C86" s="121"/>
      <c r="D86" s="129">
        <v>1532321</v>
      </c>
      <c r="E86" s="128"/>
      <c r="F86" s="129">
        <v>1532321</v>
      </c>
      <c r="G86" s="128"/>
      <c r="H86" s="129">
        <v>1532321</v>
      </c>
      <c r="I86" s="128"/>
      <c r="J86" s="129">
        <v>1532321</v>
      </c>
    </row>
    <row r="87" spans="1:10" s="125" customFormat="1" ht="22.5" customHeight="1">
      <c r="A87" s="125" t="s">
        <v>176</v>
      </c>
      <c r="B87" s="121"/>
      <c r="C87" s="121"/>
      <c r="D87" s="128"/>
      <c r="E87" s="128"/>
      <c r="F87" s="128"/>
      <c r="G87" s="128"/>
      <c r="H87" s="129"/>
      <c r="I87" s="128"/>
      <c r="J87" s="129"/>
    </row>
    <row r="88" spans="1:10" s="125" customFormat="1" ht="22.5" customHeight="1">
      <c r="A88" s="125" t="s">
        <v>177</v>
      </c>
      <c r="B88" s="121"/>
      <c r="C88" s="121"/>
      <c r="D88" s="129">
        <v>-423185</v>
      </c>
      <c r="E88" s="128"/>
      <c r="F88" s="129">
        <v>-423185</v>
      </c>
      <c r="G88" s="128"/>
      <c r="H88" s="155">
        <v>0</v>
      </c>
      <c r="I88" s="155"/>
      <c r="J88" s="155">
        <v>0</v>
      </c>
    </row>
    <row r="89" spans="1:10" s="125" customFormat="1" ht="22.5" customHeight="1">
      <c r="A89" s="125" t="s">
        <v>178</v>
      </c>
      <c r="B89" s="121"/>
      <c r="C89" s="121"/>
      <c r="D89" s="128">
        <v>-129337</v>
      </c>
      <c r="E89" s="128"/>
      <c r="F89" s="128">
        <v>-129337</v>
      </c>
      <c r="G89" s="128"/>
      <c r="H89" s="156">
        <v>0</v>
      </c>
      <c r="I89" s="156"/>
      <c r="J89" s="156">
        <v>0</v>
      </c>
    </row>
    <row r="90" spans="1:10" s="125" customFormat="1" ht="22.5" customHeight="1">
      <c r="A90" s="125" t="s">
        <v>179</v>
      </c>
      <c r="B90" s="121"/>
      <c r="C90" s="121"/>
      <c r="D90" s="128"/>
      <c r="E90" s="128"/>
      <c r="F90" s="128"/>
      <c r="G90" s="128"/>
      <c r="H90" s="129"/>
      <c r="I90" s="128"/>
      <c r="J90" s="129"/>
    </row>
    <row r="91" spans="1:10" s="125" customFormat="1" ht="22.5" customHeight="1">
      <c r="A91" s="125" t="s">
        <v>63</v>
      </c>
    </row>
    <row r="92" spans="1:10" s="125" customFormat="1" ht="22.5" customHeight="1">
      <c r="A92" s="157" t="s">
        <v>180</v>
      </c>
      <c r="B92" s="121"/>
      <c r="C92" s="121"/>
      <c r="D92" s="128">
        <v>790448</v>
      </c>
      <c r="E92" s="128"/>
      <c r="F92" s="128">
        <v>790448</v>
      </c>
      <c r="G92" s="128"/>
      <c r="H92" s="128">
        <v>653548</v>
      </c>
      <c r="I92" s="128"/>
      <c r="J92" s="128">
        <v>653548</v>
      </c>
    </row>
    <row r="93" spans="1:10" s="125" customFormat="1" ht="22.5" customHeight="1">
      <c r="A93" s="125" t="s">
        <v>39</v>
      </c>
      <c r="B93" s="121"/>
      <c r="C93" s="121"/>
      <c r="D93" s="128">
        <v>5472526</v>
      </c>
      <c r="E93" s="128"/>
      <c r="F93" s="128">
        <v>5310347</v>
      </c>
      <c r="G93" s="128"/>
      <c r="H93" s="128">
        <v>3336921</v>
      </c>
      <c r="I93" s="128"/>
      <c r="J93" s="128">
        <v>3289062</v>
      </c>
    </row>
    <row r="94" spans="1:10" s="125" customFormat="1" ht="22.5" customHeight="1">
      <c r="A94" s="125" t="s">
        <v>51</v>
      </c>
      <c r="B94" s="121"/>
      <c r="C94" s="121"/>
      <c r="D94" s="203">
        <v>339982</v>
      </c>
      <c r="E94" s="128"/>
      <c r="F94" s="158">
        <v>322887</v>
      </c>
      <c r="G94" s="128"/>
      <c r="H94" s="159">
        <v>0</v>
      </c>
      <c r="I94" s="132"/>
      <c r="J94" s="159">
        <v>0</v>
      </c>
    </row>
    <row r="95" spans="1:10" s="120" customFormat="1" ht="22.5" customHeight="1">
      <c r="A95" s="160" t="s">
        <v>67</v>
      </c>
      <c r="B95" s="119"/>
      <c r="C95" s="119"/>
      <c r="D95" s="135">
        <f>SUM(D84:D94)</f>
        <v>14082585</v>
      </c>
      <c r="E95" s="135"/>
      <c r="F95" s="135">
        <f>SUM(F84:F94)</f>
        <v>13903311</v>
      </c>
      <c r="G95" s="135"/>
      <c r="H95" s="135">
        <f>SUM(H84:H94)</f>
        <v>12022620</v>
      </c>
      <c r="I95" s="135"/>
      <c r="J95" s="135">
        <f>SUM(J84:J94)</f>
        <v>11974761</v>
      </c>
    </row>
    <row r="96" spans="1:10" s="125" customFormat="1" ht="22.5" customHeight="1">
      <c r="A96" s="161" t="s">
        <v>52</v>
      </c>
      <c r="B96" s="121"/>
      <c r="C96" s="121"/>
      <c r="D96" s="203">
        <f>935483-310</f>
        <v>935173</v>
      </c>
      <c r="E96" s="128"/>
      <c r="F96" s="158">
        <v>923892</v>
      </c>
      <c r="G96" s="128"/>
      <c r="H96" s="162">
        <v>0</v>
      </c>
      <c r="I96" s="133"/>
      <c r="J96" s="162">
        <v>0</v>
      </c>
    </row>
    <row r="97" spans="1:10" s="125" customFormat="1" ht="22.5" customHeight="1">
      <c r="A97" s="120" t="s">
        <v>181</v>
      </c>
      <c r="B97" s="121"/>
      <c r="C97" s="121"/>
      <c r="D97" s="146">
        <f>SUM(D95:D96)</f>
        <v>15017758</v>
      </c>
      <c r="E97" s="135"/>
      <c r="F97" s="146">
        <f>SUM(F95:F96)</f>
        <v>14827203</v>
      </c>
      <c r="G97" s="135"/>
      <c r="H97" s="163">
        <f>SUM(H95:H96)</f>
        <v>12022620</v>
      </c>
      <c r="I97" s="135"/>
      <c r="J97" s="163">
        <f>SUM(J95:J96)</f>
        <v>11974761</v>
      </c>
    </row>
    <row r="98" spans="1:10" s="125" customFormat="1" ht="22.5" customHeight="1">
      <c r="A98" s="120"/>
      <c r="B98" s="121"/>
      <c r="C98" s="121"/>
      <c r="D98" s="139"/>
      <c r="E98" s="135"/>
      <c r="F98" s="139"/>
      <c r="G98" s="135"/>
      <c r="H98" s="137"/>
      <c r="I98" s="135"/>
      <c r="J98" s="137"/>
    </row>
    <row r="99" spans="1:10" s="125" customFormat="1" ht="22.5" customHeight="1" thickBot="1">
      <c r="A99" s="120" t="s">
        <v>16</v>
      </c>
      <c r="B99" s="121"/>
      <c r="C99" s="121"/>
      <c r="D99" s="140">
        <f>D97+D69</f>
        <v>29336002</v>
      </c>
      <c r="E99" s="135"/>
      <c r="F99" s="140">
        <f>F97+F69</f>
        <v>29224549</v>
      </c>
      <c r="G99" s="135"/>
      <c r="H99" s="141">
        <f>H97+H69</f>
        <v>24961659</v>
      </c>
      <c r="I99" s="135"/>
      <c r="J99" s="141">
        <f>J97+J69</f>
        <v>24868841</v>
      </c>
    </row>
    <row r="100" spans="1:10" ht="22.5" customHeight="1" thickTop="1">
      <c r="D100" s="108">
        <f>+D31-D69-D97</f>
        <v>0</v>
      </c>
      <c r="E100" s="108"/>
      <c r="F100" s="108">
        <f>+F31-F69-F97</f>
        <v>0</v>
      </c>
      <c r="G100" s="109"/>
      <c r="H100" s="108">
        <f>+H31-H69-H97</f>
        <v>0</v>
      </c>
      <c r="I100" s="108"/>
      <c r="J100" s="108">
        <f>+J31-J69-J97</f>
        <v>0</v>
      </c>
    </row>
    <row r="101" spans="1:10" ht="22.5" customHeight="1">
      <c r="A101" s="103"/>
      <c r="B101" s="103"/>
      <c r="C101" s="103"/>
      <c r="D101" s="103"/>
      <c r="E101" s="103"/>
      <c r="F101" s="103"/>
    </row>
  </sheetData>
  <mergeCells count="11">
    <mergeCell ref="D79:J79"/>
    <mergeCell ref="A36:J36"/>
    <mergeCell ref="D37:F37"/>
    <mergeCell ref="H37:J37"/>
    <mergeCell ref="D41:J41"/>
    <mergeCell ref="A3:J3"/>
    <mergeCell ref="D4:F4"/>
    <mergeCell ref="H4:J4"/>
    <mergeCell ref="D8:J8"/>
    <mergeCell ref="D75:F75"/>
    <mergeCell ref="H75:J75"/>
  </mergeCells>
  <pageMargins left="0.7" right="0.7" top="0.48" bottom="0.5" header="0.5" footer="0.5"/>
  <pageSetup paperSize="9" scale="80" firstPageNumber="3" orientation="portrait" useFirstPageNumber="1" r:id="rId1"/>
  <headerFooter>
    <oddFooter>&amp;L&amp;15หมายเหตุประกอบงบการเงินเป็นส่วนหนึ่งของงบการเงินนี้&amp;16
&amp;C&amp;15&amp;P</oddFooter>
  </headerFooter>
  <rowBreaks count="2" manualBreakCount="2">
    <brk id="33" max="16383" man="1"/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9610C-A17F-43F4-BF66-8FD4779A847B}">
  <sheetPr>
    <tabColor rgb="FF00FFFF"/>
  </sheetPr>
  <dimension ref="A1:J65"/>
  <sheetViews>
    <sheetView view="pageBreakPreview" zoomScale="80" zoomScaleNormal="100" zoomScaleSheetLayoutView="80" workbookViewId="0">
      <pane xSplit="1" topLeftCell="B1" activePane="topRight" state="frozen"/>
      <selection activeCell="B15" sqref="B15"/>
      <selection pane="topRight" activeCell="A13" sqref="A13"/>
    </sheetView>
  </sheetViews>
  <sheetFormatPr defaultColWidth="9.1796875" defaultRowHeight="23.25" customHeight="1"/>
  <cols>
    <col min="1" max="1" width="45.81640625" style="1" customWidth="1"/>
    <col min="2" max="2" width="8" style="40" customWidth="1"/>
    <col min="3" max="3" width="10.81640625" style="3" customWidth="1"/>
    <col min="4" max="4" width="1.1796875" style="3" customWidth="1"/>
    <col min="5" max="5" width="10.81640625" style="3" customWidth="1"/>
    <col min="6" max="6" width="1.1796875" style="3" customWidth="1"/>
    <col min="7" max="7" width="10.81640625" style="3" customWidth="1"/>
    <col min="8" max="8" width="1.1796875" style="3" customWidth="1"/>
    <col min="9" max="9" width="10.81640625" style="3" customWidth="1"/>
    <col min="10" max="16384" width="9.1796875" style="3"/>
  </cols>
  <sheetData>
    <row r="1" spans="1:9" ht="23.25" customHeight="1">
      <c r="A1" s="28" t="s">
        <v>90</v>
      </c>
    </row>
    <row r="2" spans="1:9" ht="23.25" customHeight="1">
      <c r="A2" s="28" t="s">
        <v>76</v>
      </c>
      <c r="B2" s="41"/>
      <c r="C2" s="16"/>
      <c r="D2" s="82"/>
      <c r="E2" s="16"/>
    </row>
    <row r="3" spans="1:9" ht="18" customHeight="1"/>
    <row r="4" spans="1:9" ht="23.25" customHeight="1">
      <c r="C4" s="209" t="s">
        <v>31</v>
      </c>
      <c r="D4" s="209"/>
      <c r="E4" s="209"/>
      <c r="F4" s="82"/>
      <c r="G4" s="209" t="s">
        <v>41</v>
      </c>
      <c r="H4" s="209"/>
      <c r="I4" s="209"/>
    </row>
    <row r="5" spans="1:9" ht="23.25" customHeight="1">
      <c r="C5" s="210" t="s">
        <v>77</v>
      </c>
      <c r="D5" s="210"/>
      <c r="E5" s="210"/>
      <c r="F5" s="83"/>
      <c r="G5" s="210" t="s">
        <v>77</v>
      </c>
      <c r="H5" s="210"/>
      <c r="I5" s="210"/>
    </row>
    <row r="6" spans="1:9" ht="23.25" customHeight="1">
      <c r="C6" s="210" t="s">
        <v>78</v>
      </c>
      <c r="D6" s="210"/>
      <c r="E6" s="210"/>
      <c r="F6" s="83"/>
      <c r="G6" s="210" t="s">
        <v>78</v>
      </c>
      <c r="H6" s="210"/>
      <c r="I6" s="210"/>
    </row>
    <row r="7" spans="1:9" ht="23.25" customHeight="1">
      <c r="A7" s="4"/>
      <c r="B7" s="42" t="s">
        <v>1</v>
      </c>
      <c r="C7" s="86">
        <v>2564</v>
      </c>
      <c r="D7" s="83"/>
      <c r="E7" s="86">
        <v>2563</v>
      </c>
      <c r="F7" s="83"/>
      <c r="G7" s="83">
        <v>2564</v>
      </c>
      <c r="H7" s="83"/>
      <c r="I7" s="86">
        <v>2563</v>
      </c>
    </row>
    <row r="8" spans="1:9" ht="23.25" customHeight="1">
      <c r="B8" s="42"/>
      <c r="C8" s="208" t="s">
        <v>79</v>
      </c>
      <c r="D8" s="208"/>
      <c r="E8" s="208"/>
      <c r="F8" s="208"/>
      <c r="G8" s="208"/>
      <c r="H8" s="208"/>
      <c r="I8" s="208"/>
    </row>
    <row r="9" spans="1:9" ht="23.25" customHeight="1">
      <c r="A9" s="7" t="s">
        <v>23</v>
      </c>
      <c r="B9" s="40">
        <v>4</v>
      </c>
      <c r="C9" s="5"/>
      <c r="D9" s="5"/>
      <c r="E9" s="5"/>
      <c r="F9" s="5"/>
      <c r="G9" s="5"/>
      <c r="H9" s="5"/>
      <c r="I9" s="5"/>
    </row>
    <row r="10" spans="1:9" ht="23.25" customHeight="1">
      <c r="A10" s="1" t="s">
        <v>92</v>
      </c>
      <c r="C10" s="24">
        <v>304575</v>
      </c>
      <c r="D10" s="24"/>
      <c r="E10" s="24">
        <v>375950</v>
      </c>
      <c r="F10" s="24"/>
      <c r="G10" s="24">
        <v>69162</v>
      </c>
      <c r="H10" s="24"/>
      <c r="I10" s="24">
        <v>92908</v>
      </c>
    </row>
    <row r="11" spans="1:9" ht="23.25" customHeight="1">
      <c r="A11" s="1" t="s">
        <v>24</v>
      </c>
      <c r="C11" s="24">
        <v>18816</v>
      </c>
      <c r="D11" s="24"/>
      <c r="E11" s="24">
        <v>76085</v>
      </c>
      <c r="F11" s="24"/>
      <c r="G11" s="24">
        <v>0</v>
      </c>
      <c r="H11" s="24"/>
      <c r="I11" s="24">
        <v>0</v>
      </c>
    </row>
    <row r="12" spans="1:9" ht="23.25" customHeight="1">
      <c r="A12" s="1" t="s">
        <v>125</v>
      </c>
      <c r="C12" s="24"/>
      <c r="D12" s="24"/>
      <c r="E12" s="24"/>
      <c r="F12" s="24"/>
      <c r="G12" s="24"/>
      <c r="H12" s="24"/>
      <c r="I12" s="24"/>
    </row>
    <row r="13" spans="1:9" ht="23.25" customHeight="1">
      <c r="A13" s="3" t="s">
        <v>133</v>
      </c>
      <c r="C13" s="24">
        <v>35029</v>
      </c>
      <c r="D13" s="24"/>
      <c r="E13" s="24">
        <v>0</v>
      </c>
      <c r="F13" s="24"/>
      <c r="G13" s="24">
        <v>31126</v>
      </c>
      <c r="H13" s="24"/>
      <c r="I13" s="24">
        <v>0</v>
      </c>
    </row>
    <row r="14" spans="1:9" ht="23.25" customHeight="1">
      <c r="A14" s="1" t="s">
        <v>143</v>
      </c>
      <c r="C14" s="24">
        <v>21875</v>
      </c>
      <c r="D14" s="24"/>
      <c r="E14" s="24">
        <v>25675</v>
      </c>
      <c r="F14" s="24"/>
      <c r="G14" s="24">
        <v>46409</v>
      </c>
      <c r="H14" s="24"/>
      <c r="I14" s="24">
        <v>54540</v>
      </c>
    </row>
    <row r="15" spans="1:9" ht="23.25" customHeight="1">
      <c r="A15" s="3" t="s">
        <v>129</v>
      </c>
      <c r="C15" s="24">
        <v>0</v>
      </c>
      <c r="D15" s="24"/>
      <c r="E15" s="24">
        <v>0</v>
      </c>
      <c r="F15" s="24"/>
      <c r="G15" s="24">
        <v>0</v>
      </c>
      <c r="H15" s="24"/>
      <c r="I15" s="24">
        <v>308242</v>
      </c>
    </row>
    <row r="16" spans="1:9" ht="23.25" customHeight="1">
      <c r="A16" s="1" t="s">
        <v>25</v>
      </c>
      <c r="C16" s="67">
        <v>3864</v>
      </c>
      <c r="D16" s="24"/>
      <c r="E16" s="67">
        <v>1197</v>
      </c>
      <c r="F16" s="24"/>
      <c r="G16" s="67">
        <v>1247</v>
      </c>
      <c r="H16" s="24"/>
      <c r="I16" s="67">
        <v>524</v>
      </c>
    </row>
    <row r="17" spans="1:9" ht="23.25" customHeight="1">
      <c r="A17" s="4" t="s">
        <v>26</v>
      </c>
      <c r="C17" s="71">
        <f>SUM(C10:C16)</f>
        <v>384159</v>
      </c>
      <c r="D17" s="13"/>
      <c r="E17" s="71">
        <f>SUM(E10:E16)</f>
        <v>478907</v>
      </c>
      <c r="F17" s="13"/>
      <c r="G17" s="25">
        <f>SUM(G10:G16)</f>
        <v>147944</v>
      </c>
      <c r="H17" s="13"/>
      <c r="I17" s="25">
        <f>SUM(I10:I16)</f>
        <v>456214</v>
      </c>
    </row>
    <row r="18" spans="1:9" ht="13.5" customHeight="1">
      <c r="C18" s="8"/>
      <c r="D18" s="8"/>
      <c r="E18" s="8"/>
      <c r="F18" s="8"/>
      <c r="G18" s="8"/>
      <c r="H18" s="8"/>
      <c r="I18" s="8"/>
    </row>
    <row r="19" spans="1:9" ht="23.25" customHeight="1">
      <c r="A19" s="7" t="s">
        <v>27</v>
      </c>
      <c r="B19" s="40">
        <v>4</v>
      </c>
      <c r="C19" s="43"/>
      <c r="D19" s="8"/>
      <c r="E19" s="43"/>
      <c r="F19" s="8"/>
      <c r="G19" s="43"/>
      <c r="H19" s="8"/>
      <c r="I19" s="43"/>
    </row>
    <row r="20" spans="1:9" ht="23.25" customHeight="1">
      <c r="A20" s="1" t="s">
        <v>93</v>
      </c>
      <c r="C20" s="24">
        <v>52612</v>
      </c>
      <c r="D20" s="24"/>
      <c r="E20" s="24">
        <v>74425</v>
      </c>
      <c r="F20" s="24"/>
      <c r="G20" s="24">
        <v>9842</v>
      </c>
      <c r="H20" s="24"/>
      <c r="I20" s="24">
        <v>13407</v>
      </c>
    </row>
    <row r="21" spans="1:9" ht="23.25" customHeight="1">
      <c r="A21" s="1" t="s">
        <v>28</v>
      </c>
      <c r="C21" s="24">
        <v>2141</v>
      </c>
      <c r="D21" s="24"/>
      <c r="E21" s="24">
        <v>27058</v>
      </c>
      <c r="F21" s="24"/>
      <c r="G21" s="24">
        <v>0</v>
      </c>
      <c r="H21" s="24"/>
      <c r="I21" s="24">
        <v>0</v>
      </c>
    </row>
    <row r="22" spans="1:9" ht="23.25" customHeight="1">
      <c r="A22" s="1" t="s">
        <v>126</v>
      </c>
      <c r="C22" s="24"/>
      <c r="D22" s="24"/>
      <c r="E22" s="24"/>
      <c r="F22" s="24"/>
      <c r="G22" s="24"/>
      <c r="H22" s="24"/>
      <c r="I22" s="24"/>
    </row>
    <row r="23" spans="1:9" ht="23.25" customHeight="1">
      <c r="A23" s="3" t="s">
        <v>133</v>
      </c>
      <c r="C23" s="24">
        <v>0</v>
      </c>
      <c r="D23" s="24"/>
      <c r="E23" s="24">
        <v>91266</v>
      </c>
      <c r="F23" s="24"/>
      <c r="G23" s="24">
        <v>0</v>
      </c>
      <c r="H23" s="24"/>
      <c r="I23" s="24">
        <v>93590</v>
      </c>
    </row>
    <row r="24" spans="1:9" ht="23.25" customHeight="1">
      <c r="A24" s="1" t="s">
        <v>127</v>
      </c>
      <c r="C24" s="24">
        <v>955</v>
      </c>
      <c r="D24" s="24"/>
      <c r="E24" s="24">
        <v>1992</v>
      </c>
      <c r="F24" s="24"/>
      <c r="G24" s="24">
        <v>55</v>
      </c>
      <c r="H24" s="24"/>
      <c r="I24" s="24">
        <v>356</v>
      </c>
    </row>
    <row r="25" spans="1:9" ht="23.25" customHeight="1">
      <c r="A25" s="1" t="s">
        <v>45</v>
      </c>
      <c r="C25" s="70">
        <v>58658</v>
      </c>
      <c r="D25" s="10"/>
      <c r="E25" s="70">
        <v>67181</v>
      </c>
      <c r="F25" s="10"/>
      <c r="G25" s="8">
        <v>40677</v>
      </c>
      <c r="H25" s="10"/>
      <c r="I25" s="8">
        <v>43947</v>
      </c>
    </row>
    <row r="26" spans="1:9" ht="23.25" customHeight="1">
      <c r="A26" s="4" t="s">
        <v>29</v>
      </c>
      <c r="C26" s="78">
        <f>SUM(C20:C25)</f>
        <v>114366</v>
      </c>
      <c r="D26" s="10"/>
      <c r="E26" s="78">
        <f>SUM(E20:E25)</f>
        <v>261922</v>
      </c>
      <c r="F26" s="10"/>
      <c r="G26" s="78">
        <f>SUM(G20:G25)</f>
        <v>50574</v>
      </c>
      <c r="H26" s="10"/>
      <c r="I26" s="78">
        <f>SUM(I20:I25)</f>
        <v>151300</v>
      </c>
    </row>
    <row r="27" spans="1:9" ht="13.5" customHeight="1">
      <c r="C27" s="70"/>
      <c r="D27" s="10"/>
      <c r="E27" s="70"/>
      <c r="F27" s="10"/>
      <c r="G27" s="8"/>
      <c r="H27" s="10"/>
      <c r="I27" s="8"/>
    </row>
    <row r="28" spans="1:9" ht="23.25" customHeight="1">
      <c r="A28" s="4" t="s">
        <v>155</v>
      </c>
      <c r="C28" s="77">
        <f>+C17-C26</f>
        <v>269793</v>
      </c>
      <c r="D28" s="10"/>
      <c r="E28" s="77">
        <f>+E17-E26</f>
        <v>216985</v>
      </c>
      <c r="F28" s="10"/>
      <c r="G28" s="77">
        <f>+G17-G26</f>
        <v>97370</v>
      </c>
      <c r="H28" s="10"/>
      <c r="I28" s="77">
        <f>+I17-I26</f>
        <v>304914</v>
      </c>
    </row>
    <row r="29" spans="1:9" ht="23.25" customHeight="1">
      <c r="A29" s="1" t="s">
        <v>46</v>
      </c>
      <c r="B29" s="40">
        <v>4</v>
      </c>
      <c r="C29" s="24">
        <v>-41184</v>
      </c>
      <c r="D29" s="24"/>
      <c r="E29" s="24">
        <v>-59425</v>
      </c>
      <c r="F29" s="24"/>
      <c r="G29" s="24">
        <v>-30166</v>
      </c>
      <c r="H29" s="24"/>
      <c r="I29" s="24">
        <v>-48425</v>
      </c>
    </row>
    <row r="30" spans="1:9" ht="23.25" customHeight="1">
      <c r="A30" s="1" t="s">
        <v>208</v>
      </c>
    </row>
    <row r="31" spans="1:9" ht="23.25" customHeight="1">
      <c r="A31" s="80" t="s">
        <v>209</v>
      </c>
      <c r="C31" s="75">
        <v>-242</v>
      </c>
      <c r="D31" s="8"/>
      <c r="E31" s="75">
        <v>200778</v>
      </c>
      <c r="F31" s="8"/>
      <c r="G31" s="68">
        <v>0</v>
      </c>
      <c r="H31" s="8"/>
      <c r="I31" s="68">
        <v>0</v>
      </c>
    </row>
    <row r="32" spans="1:9" ht="23.25" customHeight="1">
      <c r="A32" s="4" t="s">
        <v>47</v>
      </c>
      <c r="C32" s="13">
        <f>SUM(C28:C31)</f>
        <v>228367</v>
      </c>
      <c r="D32" s="13"/>
      <c r="E32" s="13">
        <f>SUM(E28:E31)</f>
        <v>358338</v>
      </c>
      <c r="F32" s="13"/>
      <c r="G32" s="13">
        <f>SUM(G28:G31)</f>
        <v>67204</v>
      </c>
      <c r="H32" s="13"/>
      <c r="I32" s="13">
        <f>SUM(I28:I31)</f>
        <v>256489</v>
      </c>
    </row>
    <row r="33" spans="1:9" ht="23.25" customHeight="1">
      <c r="A33" s="1" t="s">
        <v>159</v>
      </c>
      <c r="B33" s="40">
        <v>14</v>
      </c>
      <c r="C33" s="24">
        <v>-52881</v>
      </c>
      <c r="D33" s="24"/>
      <c r="E33" s="24">
        <v>-61469</v>
      </c>
      <c r="F33" s="24"/>
      <c r="G33" s="24">
        <v>-16051</v>
      </c>
      <c r="H33" s="24"/>
      <c r="I33" s="24">
        <v>-51398</v>
      </c>
    </row>
    <row r="34" spans="1:9" ht="23.15" customHeight="1" thickBot="1">
      <c r="A34" s="4" t="s">
        <v>80</v>
      </c>
      <c r="B34" s="44"/>
      <c r="C34" s="79">
        <f>SUM(C32:C33)</f>
        <v>175486</v>
      </c>
      <c r="D34" s="11"/>
      <c r="E34" s="79">
        <f>SUM(E32:E33)</f>
        <v>296869</v>
      </c>
      <c r="F34" s="11"/>
      <c r="G34" s="23">
        <f>SUM(G32:G33)</f>
        <v>51153</v>
      </c>
      <c r="H34" s="11"/>
      <c r="I34" s="23">
        <f>SUM(I32:I33)</f>
        <v>205091</v>
      </c>
    </row>
    <row r="35" spans="1:9" ht="23.25" customHeight="1" thickTop="1">
      <c r="A35" s="4"/>
      <c r="C35" s="66"/>
      <c r="D35" s="8"/>
      <c r="E35" s="66"/>
      <c r="F35" s="8"/>
      <c r="G35" s="66"/>
      <c r="H35" s="8"/>
      <c r="I35" s="66"/>
    </row>
    <row r="36" spans="1:9" s="26" customFormat="1" ht="23.25" customHeight="1">
      <c r="A36" s="28" t="s">
        <v>90</v>
      </c>
      <c r="B36" s="110"/>
      <c r="C36" s="111"/>
      <c r="E36" s="111"/>
      <c r="F36" s="111"/>
      <c r="G36" s="111"/>
      <c r="H36" s="111"/>
      <c r="I36" s="111"/>
    </row>
    <row r="37" spans="1:9" s="26" customFormat="1" ht="23.25" customHeight="1">
      <c r="A37" s="28" t="s">
        <v>76</v>
      </c>
      <c r="B37" s="112"/>
      <c r="C37" s="113"/>
      <c r="D37" s="114"/>
      <c r="E37" s="113"/>
    </row>
    <row r="38" spans="1:9" ht="24" customHeight="1"/>
    <row r="39" spans="1:9" ht="23.25" customHeight="1">
      <c r="C39" s="209" t="s">
        <v>31</v>
      </c>
      <c r="D39" s="209"/>
      <c r="E39" s="209"/>
      <c r="F39" s="82"/>
      <c r="G39" s="209" t="s">
        <v>41</v>
      </c>
      <c r="H39" s="209"/>
      <c r="I39" s="209"/>
    </row>
    <row r="40" spans="1:9" ht="23.25" customHeight="1">
      <c r="C40" s="210" t="s">
        <v>77</v>
      </c>
      <c r="D40" s="210"/>
      <c r="E40" s="210"/>
      <c r="F40" s="83"/>
      <c r="G40" s="210" t="s">
        <v>77</v>
      </c>
      <c r="H40" s="210"/>
      <c r="I40" s="210"/>
    </row>
    <row r="41" spans="1:9" ht="23.25" customHeight="1">
      <c r="C41" s="210" t="s">
        <v>78</v>
      </c>
      <c r="D41" s="210"/>
      <c r="E41" s="210"/>
      <c r="F41" s="83"/>
      <c r="G41" s="210" t="s">
        <v>78</v>
      </c>
      <c r="H41" s="210"/>
      <c r="I41" s="210"/>
    </row>
    <row r="42" spans="1:9" ht="23.25" customHeight="1">
      <c r="A42" s="4"/>
      <c r="B42" s="42"/>
      <c r="C42" s="83">
        <v>2564</v>
      </c>
      <c r="D42" s="83"/>
      <c r="E42" s="86">
        <v>2563</v>
      </c>
      <c r="F42" s="83"/>
      <c r="G42" s="83">
        <v>2564</v>
      </c>
      <c r="H42" s="83"/>
      <c r="I42" s="86">
        <v>2563</v>
      </c>
    </row>
    <row r="43" spans="1:9" ht="23.25" customHeight="1">
      <c r="B43" s="42"/>
      <c r="C43" s="207" t="s">
        <v>79</v>
      </c>
      <c r="D43" s="207"/>
      <c r="E43" s="207"/>
      <c r="F43" s="207"/>
      <c r="G43" s="207"/>
      <c r="H43" s="207"/>
      <c r="I43" s="207"/>
    </row>
    <row r="44" spans="1:9" s="168" customFormat="1" ht="23.25" customHeight="1">
      <c r="A44" s="165" t="s">
        <v>210</v>
      </c>
      <c r="B44" s="166"/>
      <c r="C44" s="188"/>
      <c r="D44" s="167"/>
      <c r="E44" s="167"/>
      <c r="F44" s="167"/>
      <c r="G44" s="167"/>
      <c r="H44" s="167"/>
      <c r="I44" s="167"/>
    </row>
    <row r="45" spans="1:9" s="168" customFormat="1" ht="23.25" customHeight="1">
      <c r="A45" s="169" t="s">
        <v>211</v>
      </c>
      <c r="B45" s="166"/>
      <c r="C45" s="167"/>
      <c r="D45" s="167"/>
      <c r="E45" s="167"/>
      <c r="F45" s="167"/>
      <c r="G45" s="167"/>
      <c r="H45" s="167"/>
      <c r="I45" s="167"/>
    </row>
    <row r="46" spans="1:9" s="168" customFormat="1" ht="23.25" customHeight="1">
      <c r="A46" s="170" t="s">
        <v>212</v>
      </c>
      <c r="B46" s="166"/>
      <c r="C46" s="24">
        <v>-3294</v>
      </c>
      <c r="D46" s="24"/>
      <c r="E46" s="24">
        <v>0</v>
      </c>
      <c r="F46" s="24"/>
      <c r="G46" s="24">
        <v>-3294</v>
      </c>
      <c r="H46" s="24"/>
      <c r="I46" s="24">
        <v>0</v>
      </c>
    </row>
    <row r="47" spans="1:9" s="168" customFormat="1" ht="21.5">
      <c r="A47" s="170" t="s">
        <v>219</v>
      </c>
      <c r="B47" s="166"/>
      <c r="C47" s="24"/>
      <c r="D47" s="24"/>
      <c r="E47" s="24"/>
      <c r="F47" s="24"/>
      <c r="G47" s="24"/>
      <c r="H47" s="24"/>
      <c r="I47" s="24"/>
    </row>
    <row r="48" spans="1:9" s="168" customFormat="1" ht="21.5">
      <c r="A48" s="187" t="s">
        <v>220</v>
      </c>
      <c r="B48" s="166"/>
      <c r="C48" s="24">
        <v>18363</v>
      </c>
      <c r="D48" s="24"/>
      <c r="E48" s="24">
        <v>48</v>
      </c>
      <c r="F48" s="24"/>
      <c r="G48" s="24">
        <v>0</v>
      </c>
      <c r="H48" s="24"/>
      <c r="I48" s="24">
        <v>48</v>
      </c>
    </row>
    <row r="49" spans="1:9" s="168" customFormat="1" ht="23.25" customHeight="1">
      <c r="A49" s="165" t="s">
        <v>213</v>
      </c>
      <c r="B49" s="166"/>
      <c r="C49" s="78">
        <f>SUM(C46:C48)</f>
        <v>15069</v>
      </c>
      <c r="D49" s="24"/>
      <c r="E49" s="78">
        <f>SUM(E46:E48)</f>
        <v>48</v>
      </c>
      <c r="F49" s="24"/>
      <c r="G49" s="78">
        <f>SUM(G46:G48)</f>
        <v>-3294</v>
      </c>
      <c r="H49" s="24"/>
      <c r="I49" s="78">
        <f>SUM(I46:I48)</f>
        <v>48</v>
      </c>
    </row>
    <row r="50" spans="1:9" s="168" customFormat="1" ht="23.25" customHeight="1">
      <c r="A50" s="165" t="s">
        <v>227</v>
      </c>
      <c r="B50" s="166"/>
      <c r="C50" s="78">
        <f>C49</f>
        <v>15069</v>
      </c>
      <c r="D50" s="24"/>
      <c r="E50" s="78">
        <f>E49</f>
        <v>48</v>
      </c>
      <c r="F50" s="24"/>
      <c r="G50" s="78">
        <f>G49</f>
        <v>-3294</v>
      </c>
      <c r="H50" s="24"/>
      <c r="I50" s="78">
        <f>I49</f>
        <v>48</v>
      </c>
    </row>
    <row r="51" spans="1:9" s="168" customFormat="1" ht="23.25" customHeight="1" thickBot="1">
      <c r="A51" s="165" t="s">
        <v>214</v>
      </c>
      <c r="B51" s="166"/>
      <c r="C51" s="171">
        <f>C50+C34</f>
        <v>190555</v>
      </c>
      <c r="D51" s="24"/>
      <c r="E51" s="171">
        <f>E50+E34</f>
        <v>296917</v>
      </c>
      <c r="F51" s="24"/>
      <c r="G51" s="171">
        <f>G50+G34</f>
        <v>47859</v>
      </c>
      <c r="H51" s="24"/>
      <c r="I51" s="171">
        <f>I50+I34</f>
        <v>205139</v>
      </c>
    </row>
    <row r="52" spans="1:9" s="168" customFormat="1" ht="23.25" customHeight="1" thickTop="1">
      <c r="A52" s="165"/>
      <c r="B52" s="166"/>
      <c r="C52" s="77"/>
      <c r="D52" s="24"/>
      <c r="E52" s="77"/>
      <c r="F52" s="24"/>
      <c r="G52" s="77"/>
      <c r="H52" s="24"/>
      <c r="I52" s="77"/>
    </row>
    <row r="53" spans="1:9" ht="23.25" customHeight="1">
      <c r="A53" s="4" t="s">
        <v>81</v>
      </c>
      <c r="C53" s="74"/>
      <c r="D53" s="2"/>
      <c r="E53" s="74"/>
      <c r="F53" s="2"/>
      <c r="G53" s="2"/>
      <c r="H53" s="2"/>
      <c r="I53" s="2"/>
    </row>
    <row r="54" spans="1:9" ht="23.25" customHeight="1">
      <c r="A54" s="1" t="s">
        <v>64</v>
      </c>
      <c r="C54" s="24">
        <v>165473</v>
      </c>
      <c r="D54" s="24"/>
      <c r="E54" s="24">
        <v>277835</v>
      </c>
      <c r="F54" s="24"/>
      <c r="G54" s="24">
        <v>51153</v>
      </c>
      <c r="H54" s="24"/>
      <c r="I54" s="24">
        <v>205091</v>
      </c>
    </row>
    <row r="55" spans="1:9" ht="23.25" customHeight="1">
      <c r="A55" s="1" t="s">
        <v>65</v>
      </c>
      <c r="C55" s="24">
        <v>10013</v>
      </c>
      <c r="D55" s="24"/>
      <c r="E55" s="24">
        <v>19034</v>
      </c>
      <c r="F55" s="24"/>
      <c r="G55" s="24">
        <v>0</v>
      </c>
      <c r="H55" s="24"/>
      <c r="I55" s="24">
        <v>0</v>
      </c>
    </row>
    <row r="56" spans="1:9" ht="23.25" customHeight="1" thickBot="1">
      <c r="A56" s="4"/>
      <c r="C56" s="72">
        <f>C34</f>
        <v>175486</v>
      </c>
      <c r="D56" s="20"/>
      <c r="E56" s="72">
        <f>E34</f>
        <v>296869</v>
      </c>
      <c r="F56" s="20"/>
      <c r="G56" s="72">
        <f>G34</f>
        <v>51153</v>
      </c>
      <c r="H56" s="20"/>
      <c r="I56" s="72">
        <f>I34</f>
        <v>205091</v>
      </c>
    </row>
    <row r="57" spans="1:9" s="168" customFormat="1" ht="23.25" customHeight="1" thickTop="1">
      <c r="A57" s="165"/>
      <c r="B57" s="166"/>
      <c r="C57" s="77"/>
      <c r="D57" s="24"/>
      <c r="E57" s="77"/>
      <c r="F57" s="24"/>
      <c r="G57" s="77"/>
      <c r="H57" s="24"/>
      <c r="I57" s="77"/>
    </row>
    <row r="58" spans="1:9" s="168" customFormat="1" ht="23.25" customHeight="1">
      <c r="A58" s="165" t="s">
        <v>215</v>
      </c>
      <c r="B58" s="166"/>
      <c r="C58" s="172"/>
      <c r="E58" s="172"/>
    </row>
    <row r="59" spans="1:9" s="168" customFormat="1" ht="23.25" customHeight="1">
      <c r="A59" s="170" t="s">
        <v>64</v>
      </c>
      <c r="B59" s="166"/>
      <c r="C59" s="24">
        <v>179274</v>
      </c>
      <c r="D59" s="24"/>
      <c r="E59" s="24">
        <v>277867</v>
      </c>
      <c r="F59" s="24"/>
      <c r="G59" s="24">
        <v>47859</v>
      </c>
      <c r="H59" s="24"/>
      <c r="I59" s="24">
        <v>205139</v>
      </c>
    </row>
    <row r="60" spans="1:9" s="168" customFormat="1" ht="23.25" customHeight="1">
      <c r="A60" s="170" t="s">
        <v>65</v>
      </c>
      <c r="B60" s="166"/>
      <c r="C60" s="24">
        <v>11281</v>
      </c>
      <c r="D60" s="24"/>
      <c r="E60" s="24">
        <v>19050</v>
      </c>
      <c r="F60" s="24"/>
      <c r="G60" s="24">
        <v>0</v>
      </c>
      <c r="H60" s="24"/>
      <c r="I60" s="24">
        <v>0</v>
      </c>
    </row>
    <row r="61" spans="1:9" s="168" customFormat="1" ht="23.25" customHeight="1" thickBot="1">
      <c r="A61" s="165"/>
      <c r="B61" s="166"/>
      <c r="C61" s="173">
        <f>C51</f>
        <v>190555</v>
      </c>
      <c r="D61" s="174"/>
      <c r="E61" s="173">
        <f>E51</f>
        <v>296917</v>
      </c>
      <c r="F61" s="174"/>
      <c r="G61" s="173">
        <f>G51</f>
        <v>47859</v>
      </c>
      <c r="H61" s="174"/>
      <c r="I61" s="173">
        <f>I51</f>
        <v>205139</v>
      </c>
    </row>
    <row r="62" spans="1:9" s="168" customFormat="1" ht="23.25" customHeight="1" thickTop="1">
      <c r="A62" s="165"/>
      <c r="B62" s="166"/>
      <c r="C62" s="175"/>
      <c r="D62" s="174"/>
      <c r="E62" s="175"/>
      <c r="F62" s="174"/>
      <c r="G62" s="175"/>
      <c r="H62" s="174"/>
      <c r="I62" s="175"/>
    </row>
    <row r="63" spans="1:9" ht="23.25" customHeight="1">
      <c r="A63" s="4" t="s">
        <v>82</v>
      </c>
      <c r="C63" s="73"/>
      <c r="E63" s="73"/>
    </row>
    <row r="64" spans="1:9" ht="23.25" customHeight="1" thickBot="1">
      <c r="A64" s="1" t="s">
        <v>73</v>
      </c>
      <c r="B64" s="40">
        <v>15</v>
      </c>
      <c r="C64" s="176">
        <v>2.5000000000000001E-2</v>
      </c>
      <c r="D64" s="177"/>
      <c r="E64" s="176">
        <v>4.2999999999999997E-2</v>
      </c>
      <c r="F64" s="177"/>
      <c r="G64" s="176">
        <v>8.0000000000000002E-3</v>
      </c>
      <c r="H64" s="177"/>
      <c r="I64" s="176">
        <v>3.2000000000000001E-2</v>
      </c>
    </row>
    <row r="65" spans="2:9" s="1" customFormat="1" ht="23.25" customHeight="1" thickTop="1">
      <c r="B65" s="40"/>
      <c r="C65" s="3"/>
      <c r="D65" s="3"/>
      <c r="E65" s="3"/>
      <c r="F65" s="3"/>
      <c r="G65" s="3"/>
      <c r="H65" s="3"/>
      <c r="I65" s="3"/>
    </row>
  </sheetData>
  <mergeCells count="14">
    <mergeCell ref="C4:E4"/>
    <mergeCell ref="G4:I4"/>
    <mergeCell ref="C5:E5"/>
    <mergeCell ref="G5:I5"/>
    <mergeCell ref="C6:E6"/>
    <mergeCell ref="G6:I6"/>
    <mergeCell ref="C43:I43"/>
    <mergeCell ref="C8:I8"/>
    <mergeCell ref="C39:E39"/>
    <mergeCell ref="G39:I39"/>
    <mergeCell ref="C40:E40"/>
    <mergeCell ref="G40:I40"/>
    <mergeCell ref="C41:E41"/>
    <mergeCell ref="G41:I41"/>
  </mergeCells>
  <pageMargins left="0.7" right="0.7" top="0.48" bottom="0.5" header="0.5" footer="0.5"/>
  <pageSetup paperSize="9" scale="92" firstPageNumber="6" orientation="portrait" useFirstPageNumber="1" r:id="rId1"/>
  <headerFooter alignWithMargins="0">
    <oddFooter xml:space="preserve">&amp;L&amp;15หมายเหตุประกอบงบการเงินเป็นส่วนหนึ่งของงบการเงินนี้&amp;16
&amp;C&amp;15&amp;P&amp;R&amp;"Angsana New,Italic"&amp;15
</oddFooter>
  </headerFooter>
  <rowBreaks count="1" manualBreakCount="1"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FFFF"/>
  </sheetPr>
  <dimension ref="A1:AB25"/>
  <sheetViews>
    <sheetView view="pageBreakPreview" zoomScale="60" zoomScaleNormal="70" workbookViewId="0">
      <selection activeCell="H19" sqref="H19"/>
    </sheetView>
  </sheetViews>
  <sheetFormatPr defaultColWidth="9.1796875" defaultRowHeight="23.25" customHeight="1"/>
  <cols>
    <col min="1" max="1" width="38.1796875" style="3" customWidth="1"/>
    <col min="2" max="2" width="12.1796875" style="3" bestFit="1" customWidth="1"/>
    <col min="3" max="3" width="1" style="3" customWidth="1"/>
    <col min="4" max="4" width="9.453125" style="3" customWidth="1"/>
    <col min="5" max="5" width="1" style="3" customWidth="1"/>
    <col min="6" max="6" width="13.36328125" style="3" bestFit="1" customWidth="1"/>
    <col min="7" max="7" width="1" style="3" customWidth="1"/>
    <col min="8" max="8" width="13.6328125" style="3" bestFit="1" customWidth="1"/>
    <col min="9" max="9" width="1" style="3" customWidth="1"/>
    <col min="10" max="10" width="10.453125" style="3" customWidth="1"/>
    <col min="11" max="11" width="1" style="3" customWidth="1"/>
    <col min="12" max="12" width="10.36328125" style="3" customWidth="1"/>
    <col min="13" max="13" width="1" style="3" customWidth="1"/>
    <col min="14" max="14" width="13.81640625" style="3" bestFit="1" customWidth="1"/>
    <col min="15" max="15" width="1" style="3" customWidth="1"/>
    <col min="16" max="16" width="12.1796875" style="3" customWidth="1"/>
    <col min="17" max="17" width="1" style="3" customWidth="1"/>
    <col min="18" max="18" width="12.1796875" style="3" customWidth="1"/>
    <col min="19" max="19" width="1" style="3" customWidth="1"/>
    <col min="20" max="20" width="12.1796875" style="3" customWidth="1"/>
    <col min="21" max="21" width="1" style="3" customWidth="1"/>
    <col min="22" max="22" width="13.90625" style="3" bestFit="1" customWidth="1"/>
    <col min="23" max="23" width="1" style="3" customWidth="1"/>
    <col min="24" max="24" width="10.81640625" style="3" bestFit="1" customWidth="1"/>
    <col min="25" max="25" width="1" style="3" customWidth="1"/>
    <col min="26" max="26" width="11.08984375" style="3" customWidth="1"/>
    <col min="27" max="27" width="11" style="3" bestFit="1" customWidth="1"/>
    <col min="28" max="28" width="10" style="3" bestFit="1" customWidth="1"/>
    <col min="29" max="16384" width="9.1796875" style="3"/>
  </cols>
  <sheetData>
    <row r="1" spans="1:26" ht="25.5" customHeight="1">
      <c r="A1" s="15" t="s">
        <v>90</v>
      </c>
      <c r="F1" s="5"/>
      <c r="G1" s="14" t="s">
        <v>38</v>
      </c>
      <c r="H1" s="14"/>
      <c r="I1" s="14"/>
      <c r="J1" s="14"/>
      <c r="K1" s="14"/>
    </row>
    <row r="2" spans="1:26" s="14" customFormat="1" ht="25.5" customHeight="1">
      <c r="A2" s="15" t="s">
        <v>83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14" t="s">
        <v>17</v>
      </c>
    </row>
    <row r="3" spans="1:26" ht="21.75" customHeight="1">
      <c r="A3" s="28"/>
      <c r="B3" s="28"/>
      <c r="C3" s="28"/>
      <c r="D3" s="28"/>
    </row>
    <row r="4" spans="1:26" ht="21.75" customHeight="1">
      <c r="A4" s="45"/>
      <c r="B4" s="211" t="s">
        <v>31</v>
      </c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</row>
    <row r="5" spans="1:26" ht="22" customHeight="1">
      <c r="A5" s="45"/>
      <c r="B5" s="85"/>
      <c r="C5" s="85"/>
      <c r="D5" s="85"/>
      <c r="E5" s="85"/>
      <c r="F5" s="85"/>
      <c r="G5" s="85"/>
      <c r="H5" s="85"/>
      <c r="I5" s="85"/>
      <c r="J5" s="212" t="s">
        <v>15</v>
      </c>
      <c r="K5" s="212"/>
      <c r="L5" s="212"/>
      <c r="M5" s="85"/>
      <c r="N5" s="214" t="s">
        <v>51</v>
      </c>
      <c r="O5" s="214"/>
      <c r="P5" s="214"/>
      <c r="Q5" s="214"/>
      <c r="R5" s="214"/>
      <c r="S5" s="214"/>
      <c r="T5" s="214"/>
      <c r="U5" s="181"/>
      <c r="W5" s="83"/>
      <c r="X5" s="17"/>
      <c r="Z5" s="82"/>
    </row>
    <row r="6" spans="1:26" ht="22" customHeight="1">
      <c r="A6" s="45"/>
      <c r="B6" s="180"/>
      <c r="C6" s="180"/>
      <c r="D6" s="180"/>
      <c r="E6" s="180"/>
      <c r="F6" s="180"/>
      <c r="G6" s="180"/>
      <c r="H6" s="180"/>
      <c r="I6" s="180"/>
      <c r="J6" s="18"/>
      <c r="K6" s="18"/>
      <c r="L6" s="18"/>
      <c r="M6" s="180"/>
      <c r="N6" s="46"/>
      <c r="O6" s="46"/>
      <c r="P6" s="46" t="s">
        <v>147</v>
      </c>
      <c r="Q6" s="46"/>
      <c r="R6" s="46"/>
      <c r="S6" s="46"/>
      <c r="T6" s="46"/>
      <c r="U6" s="189"/>
      <c r="W6" s="179"/>
      <c r="X6" s="17"/>
      <c r="Z6" s="178"/>
    </row>
    <row r="7" spans="1:26" ht="22" customHeight="1">
      <c r="A7" s="45"/>
      <c r="B7" s="180"/>
      <c r="C7" s="180"/>
      <c r="D7" s="180"/>
      <c r="E7" s="180"/>
      <c r="F7" s="180"/>
      <c r="G7" s="180"/>
      <c r="H7" s="180"/>
      <c r="I7" s="180"/>
      <c r="J7" s="18"/>
      <c r="K7" s="18"/>
      <c r="L7" s="18"/>
      <c r="M7" s="180"/>
      <c r="N7" s="46"/>
      <c r="O7" s="46"/>
      <c r="P7" s="46" t="s">
        <v>216</v>
      </c>
      <c r="Q7" s="46"/>
      <c r="R7" s="46"/>
      <c r="S7" s="46"/>
      <c r="T7" s="46"/>
      <c r="U7" s="189"/>
      <c r="W7" s="179"/>
      <c r="X7" s="17"/>
      <c r="Z7" s="178"/>
    </row>
    <row r="8" spans="1:26" ht="21.75" customHeight="1">
      <c r="A8" s="45"/>
      <c r="B8" s="164"/>
      <c r="C8" s="164"/>
      <c r="D8" s="164"/>
      <c r="E8" s="164"/>
      <c r="F8" s="69" t="s">
        <v>94</v>
      </c>
      <c r="G8" s="164"/>
      <c r="H8" s="164"/>
      <c r="I8" s="164"/>
      <c r="J8" s="18"/>
      <c r="K8" s="18"/>
      <c r="L8" s="18"/>
      <c r="M8" s="164"/>
      <c r="N8" s="46"/>
      <c r="O8" s="46"/>
      <c r="P8" s="46" t="s">
        <v>198</v>
      </c>
      <c r="Q8" s="46"/>
      <c r="R8" s="46"/>
      <c r="S8" s="46"/>
      <c r="T8" s="46"/>
      <c r="U8" s="46"/>
      <c r="V8" s="47"/>
      <c r="W8" s="47"/>
      <c r="X8" s="47"/>
      <c r="Y8" s="47"/>
      <c r="Z8" s="47"/>
    </row>
    <row r="9" spans="1:26" ht="21.75" customHeight="1">
      <c r="A9" s="45"/>
      <c r="B9" s="85"/>
      <c r="C9" s="85"/>
      <c r="D9" s="85"/>
      <c r="E9" s="85"/>
      <c r="F9" s="69" t="s">
        <v>95</v>
      </c>
      <c r="G9" s="85"/>
      <c r="H9" s="85"/>
      <c r="I9" s="85"/>
      <c r="J9" s="18"/>
      <c r="K9" s="18"/>
      <c r="L9" s="18"/>
      <c r="M9" s="85"/>
      <c r="N9" s="46" t="s">
        <v>94</v>
      </c>
      <c r="O9" s="46"/>
      <c r="P9" s="46" t="s">
        <v>201</v>
      </c>
      <c r="Q9" s="46"/>
      <c r="R9" s="46" t="s">
        <v>147</v>
      </c>
      <c r="S9" s="46"/>
      <c r="T9" s="46" t="s">
        <v>148</v>
      </c>
      <c r="U9" s="46"/>
      <c r="V9" s="47"/>
      <c r="W9" s="47"/>
      <c r="X9" s="47"/>
      <c r="Y9" s="47"/>
      <c r="Z9" s="47"/>
    </row>
    <row r="10" spans="1:26" ht="21.75" customHeight="1">
      <c r="A10" s="45"/>
      <c r="B10" s="85"/>
      <c r="C10" s="85"/>
      <c r="D10" s="85"/>
      <c r="E10" s="85"/>
      <c r="F10" s="69" t="s">
        <v>96</v>
      </c>
      <c r="G10" s="85"/>
      <c r="H10" s="69" t="s">
        <v>100</v>
      </c>
      <c r="I10" s="85"/>
      <c r="J10" s="18"/>
      <c r="K10" s="18"/>
      <c r="L10" s="18"/>
      <c r="M10" s="85"/>
      <c r="N10" s="46" t="s">
        <v>101</v>
      </c>
      <c r="O10" s="46"/>
      <c r="P10" s="46" t="s">
        <v>202</v>
      </c>
      <c r="Q10" s="46"/>
      <c r="R10" s="46" t="s">
        <v>101</v>
      </c>
      <c r="S10" s="46"/>
      <c r="T10" s="46" t="s">
        <v>149</v>
      </c>
      <c r="U10" s="46"/>
      <c r="V10" s="47"/>
      <c r="W10" s="47"/>
      <c r="X10" s="47" t="s">
        <v>37</v>
      </c>
      <c r="Y10" s="47"/>
      <c r="Z10" s="47"/>
    </row>
    <row r="11" spans="1:26" ht="21.75" customHeight="1">
      <c r="A11" s="45"/>
      <c r="B11" s="83" t="s">
        <v>0</v>
      </c>
      <c r="D11" s="83"/>
      <c r="E11" s="83"/>
      <c r="F11" s="83" t="s">
        <v>97</v>
      </c>
      <c r="G11" s="46"/>
      <c r="H11" s="69" t="s">
        <v>101</v>
      </c>
      <c r="I11" s="46"/>
      <c r="J11" s="17"/>
      <c r="K11" s="17"/>
      <c r="L11" s="17"/>
      <c r="M11" s="48"/>
      <c r="N11" s="47" t="s">
        <v>104</v>
      </c>
      <c r="O11" s="47"/>
      <c r="P11" s="47" t="s">
        <v>203</v>
      </c>
      <c r="Q11" s="47"/>
      <c r="R11" s="47" t="s">
        <v>221</v>
      </c>
      <c r="S11" s="47"/>
      <c r="T11" s="47" t="s">
        <v>150</v>
      </c>
      <c r="U11" s="47"/>
      <c r="V11" s="83" t="s">
        <v>53</v>
      </c>
      <c r="W11" s="47"/>
      <c r="X11" s="47" t="s">
        <v>54</v>
      </c>
      <c r="Y11" s="47"/>
      <c r="Z11" s="47"/>
    </row>
    <row r="12" spans="1:26" ht="21.75" customHeight="1">
      <c r="A12" s="45"/>
      <c r="B12" s="83" t="s">
        <v>55</v>
      </c>
      <c r="D12" s="83" t="s">
        <v>36</v>
      </c>
      <c r="E12" s="83"/>
      <c r="F12" s="83" t="s">
        <v>98</v>
      </c>
      <c r="G12" s="46"/>
      <c r="H12" s="69" t="s">
        <v>102</v>
      </c>
      <c r="I12" s="46"/>
      <c r="J12" s="83" t="s">
        <v>56</v>
      </c>
      <c r="K12" s="83"/>
      <c r="L12" s="83" t="s">
        <v>57</v>
      </c>
      <c r="M12" s="46"/>
      <c r="N12" s="49" t="s">
        <v>105</v>
      </c>
      <c r="O12" s="49"/>
      <c r="P12" s="49" t="s">
        <v>204</v>
      </c>
      <c r="Q12" s="49"/>
      <c r="R12" s="49" t="s">
        <v>2</v>
      </c>
      <c r="S12" s="49"/>
      <c r="T12" s="49" t="s">
        <v>37</v>
      </c>
      <c r="U12" s="49"/>
      <c r="V12" s="47" t="s">
        <v>58</v>
      </c>
      <c r="W12" s="83"/>
      <c r="X12" s="83" t="s">
        <v>59</v>
      </c>
      <c r="Y12" s="83"/>
      <c r="Z12" s="83" t="s">
        <v>53</v>
      </c>
    </row>
    <row r="13" spans="1:26" ht="21.75" customHeight="1">
      <c r="A13" s="45"/>
      <c r="B13" s="83" t="s">
        <v>33</v>
      </c>
      <c r="D13" s="83" t="s">
        <v>35</v>
      </c>
      <c r="E13" s="83"/>
      <c r="F13" s="83" t="s">
        <v>99</v>
      </c>
      <c r="G13" s="46"/>
      <c r="H13" s="69" t="s">
        <v>103</v>
      </c>
      <c r="I13" s="46"/>
      <c r="J13" s="83" t="s">
        <v>34</v>
      </c>
      <c r="K13" s="83"/>
      <c r="L13" s="83" t="s">
        <v>60</v>
      </c>
      <c r="M13" s="46"/>
      <c r="N13" s="47" t="s">
        <v>106</v>
      </c>
      <c r="O13" s="47"/>
      <c r="P13" s="47" t="s">
        <v>205</v>
      </c>
      <c r="Q13" s="47"/>
      <c r="R13" s="47" t="s">
        <v>222</v>
      </c>
      <c r="S13" s="47"/>
      <c r="T13" s="47" t="s">
        <v>87</v>
      </c>
      <c r="U13" s="47"/>
      <c r="V13" s="47" t="s">
        <v>68</v>
      </c>
      <c r="W13" s="47"/>
      <c r="X13" s="47" t="s">
        <v>61</v>
      </c>
      <c r="Y13" s="47"/>
      <c r="Z13" s="47" t="s">
        <v>58</v>
      </c>
    </row>
    <row r="14" spans="1:26" ht="21.75" customHeight="1">
      <c r="A14" s="17"/>
      <c r="B14" s="213" t="s">
        <v>79</v>
      </c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</row>
    <row r="15" spans="1:26" ht="21.75" customHeight="1">
      <c r="A15" s="50" t="s">
        <v>134</v>
      </c>
      <c r="L15" s="115"/>
    </row>
    <row r="16" spans="1:26" ht="21.75" customHeight="1">
      <c r="A16" s="51" t="s">
        <v>135</v>
      </c>
      <c r="L16" s="115"/>
    </row>
    <row r="17" spans="1:28" s="168" customFormat="1" ht="23.25" customHeight="1">
      <c r="A17" s="182" t="s">
        <v>218</v>
      </c>
      <c r="B17" s="183">
        <v>6499830</v>
      </c>
      <c r="C17" s="183"/>
      <c r="D17" s="183">
        <v>1532321</v>
      </c>
      <c r="E17" s="183"/>
      <c r="F17" s="183">
        <v>-423185</v>
      </c>
      <c r="G17" s="183"/>
      <c r="H17" s="183">
        <v>-129337</v>
      </c>
      <c r="I17" s="183"/>
      <c r="J17" s="183">
        <v>519900</v>
      </c>
      <c r="K17" s="183"/>
      <c r="L17" s="183">
        <v>4864947</v>
      </c>
      <c r="M17" s="183"/>
      <c r="N17" s="183">
        <v>-24927</v>
      </c>
      <c r="O17" s="183"/>
      <c r="P17" s="64">
        <v>0</v>
      </c>
      <c r="Q17" s="183"/>
      <c r="R17" s="64">
        <v>0</v>
      </c>
      <c r="S17" s="183"/>
      <c r="T17" s="183">
        <f>SUM(N17:R17)</f>
        <v>-24927</v>
      </c>
      <c r="U17" s="183"/>
      <c r="V17" s="183">
        <f>SUM(B17:L17)+T17</f>
        <v>12839549</v>
      </c>
      <c r="W17" s="183"/>
      <c r="X17" s="183">
        <v>874375</v>
      </c>
      <c r="Y17" s="52"/>
      <c r="Z17" s="183">
        <f>SUM(V17:X17)</f>
        <v>13713924</v>
      </c>
    </row>
    <row r="18" spans="1:28" s="9" customFormat="1" ht="23.25" customHeight="1">
      <c r="A18" s="184" t="s">
        <v>217</v>
      </c>
      <c r="B18" s="185">
        <v>0</v>
      </c>
      <c r="C18" s="185"/>
      <c r="D18" s="185">
        <v>0</v>
      </c>
      <c r="E18" s="185"/>
      <c r="F18" s="185">
        <v>0</v>
      </c>
      <c r="G18" s="185"/>
      <c r="H18" s="185">
        <v>0</v>
      </c>
      <c r="I18" s="185"/>
      <c r="J18" s="185">
        <v>0</v>
      </c>
      <c r="K18" s="185"/>
      <c r="L18" s="185">
        <v>0</v>
      </c>
      <c r="M18" s="185"/>
      <c r="N18" s="185">
        <v>0</v>
      </c>
      <c r="O18" s="185"/>
      <c r="P18" s="70">
        <v>347814</v>
      </c>
      <c r="Q18" s="185"/>
      <c r="R18" s="70">
        <v>0</v>
      </c>
      <c r="S18" s="185"/>
      <c r="T18" s="70">
        <v>347814</v>
      </c>
      <c r="U18" s="185"/>
      <c r="V18" s="70">
        <v>347814</v>
      </c>
      <c r="W18" s="185"/>
      <c r="X18" s="70">
        <v>25778</v>
      </c>
      <c r="Y18" s="55"/>
      <c r="Z18" s="70">
        <v>373592</v>
      </c>
    </row>
    <row r="19" spans="1:28" ht="21.75" customHeight="1">
      <c r="A19" s="51" t="s">
        <v>135</v>
      </c>
      <c r="B19" s="186">
        <v>6499830</v>
      </c>
      <c r="C19" s="183"/>
      <c r="D19" s="186">
        <v>1532321</v>
      </c>
      <c r="E19" s="183"/>
      <c r="F19" s="186">
        <v>-423185</v>
      </c>
      <c r="G19" s="183"/>
      <c r="H19" s="186">
        <v>-129337</v>
      </c>
      <c r="I19" s="183"/>
      <c r="J19" s="186">
        <v>519900</v>
      </c>
      <c r="K19" s="183"/>
      <c r="L19" s="186">
        <v>4864947</v>
      </c>
      <c r="M19" s="183"/>
      <c r="N19" s="186">
        <v>-24927</v>
      </c>
      <c r="O19" s="183"/>
      <c r="P19" s="186">
        <f>SUM(P17:P18)</f>
        <v>347814</v>
      </c>
      <c r="Q19" s="183"/>
      <c r="R19" s="190">
        <f>SUM(R17:R18)</f>
        <v>0</v>
      </c>
      <c r="S19" s="183"/>
      <c r="T19" s="186">
        <f t="shared" ref="T19" si="0">SUM(N19:R19)</f>
        <v>322887</v>
      </c>
      <c r="U19" s="183"/>
      <c r="V19" s="186">
        <f t="shared" ref="V19" si="1">SUM(B19:L19)+T19</f>
        <v>13187363</v>
      </c>
      <c r="W19" s="183"/>
      <c r="X19" s="186">
        <f>SUM(X17:X18)</f>
        <v>900153</v>
      </c>
      <c r="Y19" s="52"/>
      <c r="Z19" s="186">
        <f>SUM(V19:X19)</f>
        <v>14087516</v>
      </c>
      <c r="AA19" s="22"/>
    </row>
    <row r="20" spans="1:28" ht="21.75" customHeight="1">
      <c r="A20" s="56" t="s">
        <v>84</v>
      </c>
      <c r="B20" s="38"/>
      <c r="C20" s="10"/>
      <c r="D20" s="38"/>
      <c r="E20" s="38"/>
      <c r="F20" s="38"/>
      <c r="G20" s="10"/>
      <c r="H20" s="10"/>
      <c r="I20" s="10"/>
      <c r="J20" s="38"/>
      <c r="K20" s="10"/>
      <c r="L20" s="38"/>
      <c r="M20" s="38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38"/>
      <c r="Y20" s="38"/>
      <c r="Z20" s="11"/>
    </row>
    <row r="21" spans="1:28" ht="21.75" customHeight="1">
      <c r="A21" s="17" t="s">
        <v>72</v>
      </c>
      <c r="B21" s="55">
        <v>0</v>
      </c>
      <c r="C21" s="57"/>
      <c r="D21" s="55">
        <v>0</v>
      </c>
      <c r="E21" s="55"/>
      <c r="F21" s="55">
        <v>0</v>
      </c>
      <c r="G21" s="57"/>
      <c r="H21" s="55">
        <v>0</v>
      </c>
      <c r="I21" s="57"/>
      <c r="J21" s="55">
        <v>0</v>
      </c>
      <c r="K21" s="57"/>
      <c r="L21" s="70">
        <v>277835</v>
      </c>
      <c r="M21" s="57"/>
      <c r="N21" s="55">
        <v>0</v>
      </c>
      <c r="O21" s="55"/>
      <c r="P21" s="55">
        <v>0</v>
      </c>
      <c r="Q21" s="55"/>
      <c r="R21" s="55">
        <v>0</v>
      </c>
      <c r="S21" s="55"/>
      <c r="T21" s="55">
        <v>0</v>
      </c>
      <c r="U21" s="55"/>
      <c r="V21" s="70">
        <v>277835</v>
      </c>
      <c r="W21" s="57"/>
      <c r="X21" s="70">
        <v>19034</v>
      </c>
      <c r="Y21" s="53"/>
      <c r="Z21" s="70">
        <v>296869</v>
      </c>
    </row>
    <row r="22" spans="1:28" ht="21.75" customHeight="1">
      <c r="A22" s="17" t="s">
        <v>152</v>
      </c>
      <c r="B22" s="55">
        <v>0</v>
      </c>
      <c r="C22" s="57"/>
      <c r="D22" s="55">
        <v>0</v>
      </c>
      <c r="E22" s="55"/>
      <c r="F22" s="55">
        <v>0</v>
      </c>
      <c r="G22" s="57"/>
      <c r="H22" s="55">
        <v>0</v>
      </c>
      <c r="I22" s="57"/>
      <c r="J22" s="55">
        <v>0</v>
      </c>
      <c r="K22" s="57"/>
      <c r="L22" s="70">
        <v>0</v>
      </c>
      <c r="M22" s="57"/>
      <c r="N22" s="55">
        <v>0</v>
      </c>
      <c r="O22" s="55"/>
      <c r="P22" s="53">
        <v>0</v>
      </c>
      <c r="Q22" s="55"/>
      <c r="R22" s="53">
        <v>32</v>
      </c>
      <c r="S22" s="55"/>
      <c r="T22" s="53">
        <v>32</v>
      </c>
      <c r="U22" s="55"/>
      <c r="V22" s="70">
        <v>32</v>
      </c>
      <c r="W22" s="57"/>
      <c r="X22" s="70">
        <v>16</v>
      </c>
      <c r="Y22" s="53"/>
      <c r="Z22" s="70">
        <v>48</v>
      </c>
    </row>
    <row r="23" spans="1:28" ht="21.75" customHeight="1">
      <c r="A23" s="56" t="s">
        <v>128</v>
      </c>
      <c r="B23" s="61">
        <f>SUM(B21:B21)</f>
        <v>0</v>
      </c>
      <c r="C23" s="60"/>
      <c r="D23" s="61">
        <f>SUM(D21:D21)</f>
        <v>0</v>
      </c>
      <c r="E23" s="60"/>
      <c r="F23" s="61">
        <f>SUM(F21:F21)</f>
        <v>0</v>
      </c>
      <c r="G23" s="13"/>
      <c r="H23" s="61">
        <f>SUM(H21:H21)</f>
        <v>0</v>
      </c>
      <c r="I23" s="13"/>
      <c r="J23" s="61">
        <f>SUM(J21:J21)</f>
        <v>0</v>
      </c>
      <c r="K23" s="13"/>
      <c r="L23" s="61">
        <f>SUM(L21:L22)</f>
        <v>277835</v>
      </c>
      <c r="M23" s="13"/>
      <c r="N23" s="61">
        <f>SUM(N21:N21)</f>
        <v>0</v>
      </c>
      <c r="O23" s="62"/>
      <c r="P23" s="61">
        <f>SUM(P21:P22)</f>
        <v>0</v>
      </c>
      <c r="Q23" s="62"/>
      <c r="R23" s="61">
        <f>SUM(R21:R22)</f>
        <v>32</v>
      </c>
      <c r="S23" s="62"/>
      <c r="T23" s="61">
        <f t="shared" ref="T23:T24" si="2">SUM(N23:R23)</f>
        <v>32</v>
      </c>
      <c r="U23" s="62"/>
      <c r="V23" s="61">
        <f t="shared" ref="V23:V24" si="3">SUM(B23:L23)+T23</f>
        <v>277867</v>
      </c>
      <c r="W23" s="11"/>
      <c r="X23" s="61">
        <f>SUM(X21:X22)</f>
        <v>19050</v>
      </c>
      <c r="Y23" s="13"/>
      <c r="Z23" s="61">
        <f>SUM(Z21:Z22)</f>
        <v>296917</v>
      </c>
      <c r="AB23" s="35"/>
    </row>
    <row r="24" spans="1:28" ht="21.75" customHeight="1" thickBot="1">
      <c r="A24" s="56" t="s">
        <v>136</v>
      </c>
      <c r="B24" s="12">
        <f>B19</f>
        <v>6499830</v>
      </c>
      <c r="C24" s="13"/>
      <c r="D24" s="12">
        <f>D19</f>
        <v>1532321</v>
      </c>
      <c r="E24" s="11"/>
      <c r="F24" s="12">
        <f>F19</f>
        <v>-423185</v>
      </c>
      <c r="G24" s="13"/>
      <c r="H24" s="19">
        <f>H19</f>
        <v>-129337</v>
      </c>
      <c r="I24" s="13"/>
      <c r="J24" s="12">
        <f>J19</f>
        <v>519900</v>
      </c>
      <c r="K24" s="13"/>
      <c r="L24" s="12">
        <f>SUM(L19,L23)</f>
        <v>5142782</v>
      </c>
      <c r="M24" s="13"/>
      <c r="N24" s="12">
        <f>N19+N23</f>
        <v>-24927</v>
      </c>
      <c r="O24" s="11"/>
      <c r="P24" s="12">
        <f>P19+P23</f>
        <v>347814</v>
      </c>
      <c r="Q24" s="11"/>
      <c r="R24" s="12">
        <f>R19+R23</f>
        <v>32</v>
      </c>
      <c r="S24" s="11"/>
      <c r="T24" s="12">
        <f t="shared" si="2"/>
        <v>322919</v>
      </c>
      <c r="U24" s="11"/>
      <c r="V24" s="12">
        <f t="shared" si="3"/>
        <v>13465230</v>
      </c>
      <c r="W24" s="11"/>
      <c r="X24" s="12">
        <f>SUM(X19,X23)</f>
        <v>919203</v>
      </c>
      <c r="Y24" s="13"/>
      <c r="Z24" s="12">
        <f>SUM(Z19,Z23)</f>
        <v>14384433</v>
      </c>
      <c r="AA24" s="9"/>
    </row>
    <row r="25" spans="1:28" ht="23.25" customHeight="1" thickTop="1"/>
  </sheetData>
  <mergeCells count="4">
    <mergeCell ref="B4:Z4"/>
    <mergeCell ref="J5:L5"/>
    <mergeCell ref="B14:Z14"/>
    <mergeCell ref="N5:T5"/>
  </mergeCells>
  <pageMargins left="0.7" right="0.7" top="0.48" bottom="0.5" header="0.5" footer="0.5"/>
  <pageSetup paperSize="9" scale="68" firstPageNumber="8" fitToHeight="2" orientation="landscape" useFirstPageNumber="1" r:id="rId1"/>
  <headerFooter>
    <oddFooter xml:space="preserve">&amp;Lหมายเหตุประกอบงบการเงินเป็นส่วนหนึ่งของงบการเงินนี้
&amp;C&amp;P&amp;R&amp;"Angsana New,Italic"&amp;15
</oddFooter>
  </headerFooter>
  <rowBreaks count="4" manualBreakCount="4">
    <brk id="78" max="16383" man="1"/>
    <brk id="79" max="16383" man="1"/>
    <brk id="80" max="16383" man="1"/>
    <brk id="8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783EA-B14C-4EB6-91EC-05EE5141DA4C}">
  <sheetPr>
    <tabColor rgb="FF00FFFF"/>
  </sheetPr>
  <dimension ref="A1:Z24"/>
  <sheetViews>
    <sheetView view="pageBreakPreview" zoomScale="60" zoomScaleNormal="85" workbookViewId="0">
      <selection activeCell="B19" sqref="B19"/>
    </sheetView>
  </sheetViews>
  <sheetFormatPr defaultColWidth="9.1796875" defaultRowHeight="21.5"/>
  <cols>
    <col min="1" max="1" width="39.81640625" style="3" customWidth="1"/>
    <col min="2" max="2" width="9.81640625" style="3" customWidth="1"/>
    <col min="3" max="3" width="1" style="3" customWidth="1"/>
    <col min="4" max="4" width="9.453125" style="3" customWidth="1"/>
    <col min="5" max="5" width="1" style="3" customWidth="1"/>
    <col min="6" max="6" width="13.1796875" style="3" bestFit="1" customWidth="1"/>
    <col min="7" max="7" width="1" style="3" customWidth="1"/>
    <col min="8" max="8" width="13.36328125" style="3" bestFit="1" customWidth="1"/>
    <col min="9" max="9" width="1" style="3" customWidth="1"/>
    <col min="10" max="10" width="10.453125" style="3" customWidth="1"/>
    <col min="11" max="11" width="1" style="3" customWidth="1"/>
    <col min="12" max="12" width="10.36328125" style="3" customWidth="1"/>
    <col min="13" max="13" width="1" style="3" customWidth="1"/>
    <col min="14" max="14" width="13.81640625" style="3" bestFit="1" customWidth="1"/>
    <col min="15" max="15" width="1" style="3" customWidth="1"/>
    <col min="16" max="16" width="13.36328125" style="3" bestFit="1" customWidth="1"/>
    <col min="17" max="17" width="1" style="3" customWidth="1"/>
    <col min="18" max="18" width="9.54296875" style="3" customWidth="1"/>
    <col min="19" max="19" width="1" style="3" customWidth="1"/>
    <col min="20" max="20" width="13.36328125" style="3" customWidth="1"/>
    <col min="21" max="21" width="1" style="3" customWidth="1"/>
    <col min="22" max="22" width="10.453125" style="3" bestFit="1" customWidth="1"/>
    <col min="23" max="23" width="1" style="3" customWidth="1"/>
    <col min="24" max="24" width="11.08984375" style="3" customWidth="1"/>
    <col min="25" max="25" width="11" style="3" bestFit="1" customWidth="1"/>
    <col min="26" max="26" width="10" style="3" bestFit="1" customWidth="1"/>
    <col min="27" max="16384" width="9.1796875" style="3"/>
  </cols>
  <sheetData>
    <row r="1" spans="1:25" ht="25.5" customHeight="1">
      <c r="A1" s="15" t="s">
        <v>90</v>
      </c>
      <c r="F1" s="5"/>
      <c r="G1" s="14" t="s">
        <v>38</v>
      </c>
      <c r="H1" s="14"/>
      <c r="I1" s="14"/>
      <c r="J1" s="14"/>
      <c r="K1" s="14"/>
    </row>
    <row r="2" spans="1:25" s="14" customFormat="1" ht="25.5" customHeight="1">
      <c r="A2" s="15" t="s">
        <v>83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4" t="s">
        <v>17</v>
      </c>
    </row>
    <row r="3" spans="1:25" ht="21.75" customHeight="1">
      <c r="A3" s="28"/>
      <c r="B3" s="28"/>
      <c r="C3" s="28"/>
      <c r="D3" s="28"/>
    </row>
    <row r="4" spans="1:25" ht="21.75" customHeight="1">
      <c r="A4" s="45"/>
      <c r="B4" s="211" t="s">
        <v>31</v>
      </c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</row>
    <row r="5" spans="1:25" ht="22">
      <c r="A5" s="45"/>
      <c r="B5" s="201"/>
      <c r="C5" s="201"/>
      <c r="D5" s="201"/>
      <c r="E5" s="201"/>
      <c r="F5" s="201"/>
      <c r="G5" s="201"/>
      <c r="H5" s="201"/>
      <c r="I5" s="201"/>
      <c r="J5" s="212" t="s">
        <v>15</v>
      </c>
      <c r="K5" s="212"/>
      <c r="L5" s="212"/>
      <c r="M5" s="201"/>
      <c r="N5" s="214" t="s">
        <v>51</v>
      </c>
      <c r="O5" s="214"/>
      <c r="P5" s="214"/>
      <c r="Q5" s="214"/>
      <c r="R5" s="214"/>
      <c r="S5" s="201"/>
      <c r="T5" s="18"/>
      <c r="U5" s="200"/>
      <c r="V5" s="17"/>
      <c r="X5" s="199"/>
    </row>
    <row r="6" spans="1:25" ht="21.75" customHeight="1">
      <c r="A6" s="45"/>
      <c r="B6" s="201"/>
      <c r="C6" s="201"/>
      <c r="D6" s="201"/>
      <c r="E6" s="201"/>
      <c r="G6" s="201"/>
      <c r="H6" s="201"/>
      <c r="I6" s="201"/>
      <c r="J6" s="18"/>
      <c r="K6" s="18"/>
      <c r="L6" s="18"/>
      <c r="M6" s="201"/>
      <c r="N6" s="46"/>
      <c r="O6" s="46"/>
      <c r="P6" s="46" t="s">
        <v>200</v>
      </c>
      <c r="Q6" s="46"/>
      <c r="R6" s="46"/>
      <c r="S6" s="201"/>
      <c r="T6" s="47"/>
      <c r="U6" s="47"/>
      <c r="V6" s="47"/>
      <c r="W6" s="47"/>
      <c r="X6" s="47"/>
    </row>
    <row r="7" spans="1:25" ht="21.75" customHeight="1">
      <c r="A7" s="45"/>
      <c r="B7" s="201"/>
      <c r="C7" s="201"/>
      <c r="D7" s="201"/>
      <c r="E7" s="201"/>
      <c r="F7" s="69"/>
      <c r="G7" s="201"/>
      <c r="H7" s="201"/>
      <c r="I7" s="201"/>
      <c r="J7" s="18"/>
      <c r="K7" s="18"/>
      <c r="L7" s="18"/>
      <c r="M7" s="201"/>
      <c r="N7" s="46"/>
      <c r="O7" s="46"/>
      <c r="P7" s="46" t="s">
        <v>199</v>
      </c>
      <c r="Q7" s="46"/>
      <c r="R7" s="46"/>
      <c r="S7" s="201"/>
      <c r="T7" s="47"/>
      <c r="U7" s="47"/>
      <c r="V7" s="47"/>
      <c r="W7" s="47"/>
      <c r="X7" s="47"/>
    </row>
    <row r="8" spans="1:25" ht="21.75" customHeight="1">
      <c r="A8" s="45"/>
      <c r="B8" s="201"/>
      <c r="C8" s="201"/>
      <c r="D8" s="201"/>
      <c r="E8" s="201"/>
      <c r="F8" s="69" t="s">
        <v>94</v>
      </c>
      <c r="G8" s="201"/>
      <c r="H8" s="201"/>
      <c r="I8" s="201"/>
      <c r="J8" s="18"/>
      <c r="K8" s="18"/>
      <c r="L8" s="18"/>
      <c r="M8" s="201"/>
      <c r="N8" s="46"/>
      <c r="O8" s="46"/>
      <c r="P8" s="46" t="s">
        <v>198</v>
      </c>
      <c r="Q8" s="46"/>
      <c r="R8" s="46"/>
      <c r="S8" s="201"/>
      <c r="T8" s="47"/>
      <c r="U8" s="47"/>
      <c r="V8" s="47"/>
      <c r="W8" s="47"/>
      <c r="X8" s="47"/>
    </row>
    <row r="9" spans="1:25" ht="21.75" customHeight="1">
      <c r="A9" s="45"/>
      <c r="B9" s="201"/>
      <c r="C9" s="201"/>
      <c r="D9" s="201"/>
      <c r="E9" s="201"/>
      <c r="F9" s="69" t="s">
        <v>95</v>
      </c>
      <c r="G9" s="201"/>
      <c r="H9" s="201"/>
      <c r="I9" s="201"/>
      <c r="J9" s="18"/>
      <c r="K9" s="18"/>
      <c r="L9" s="18"/>
      <c r="M9" s="201"/>
      <c r="N9" s="46" t="s">
        <v>94</v>
      </c>
      <c r="O9" s="46"/>
      <c r="P9" s="200" t="s">
        <v>201</v>
      </c>
      <c r="Q9" s="46"/>
      <c r="R9" s="46" t="s">
        <v>148</v>
      </c>
      <c r="S9" s="201"/>
      <c r="T9" s="47"/>
      <c r="U9" s="47"/>
      <c r="V9" s="47"/>
      <c r="W9" s="47"/>
      <c r="X9" s="47"/>
    </row>
    <row r="10" spans="1:25" ht="21.75" customHeight="1">
      <c r="A10" s="45"/>
      <c r="B10" s="201"/>
      <c r="C10" s="201"/>
      <c r="D10" s="201"/>
      <c r="E10" s="201"/>
      <c r="F10" s="69" t="s">
        <v>96</v>
      </c>
      <c r="G10" s="201"/>
      <c r="H10" s="69" t="s">
        <v>100</v>
      </c>
      <c r="I10" s="201"/>
      <c r="J10" s="18"/>
      <c r="K10" s="18"/>
      <c r="L10" s="18"/>
      <c r="M10" s="201"/>
      <c r="N10" s="46" t="s">
        <v>101</v>
      </c>
      <c r="O10" s="46"/>
      <c r="P10" s="47" t="s">
        <v>202</v>
      </c>
      <c r="Q10" s="46"/>
      <c r="R10" s="46" t="s">
        <v>149</v>
      </c>
      <c r="S10" s="201"/>
      <c r="T10" s="47"/>
      <c r="U10" s="47"/>
      <c r="V10" s="47" t="s">
        <v>37</v>
      </c>
      <c r="W10" s="47"/>
      <c r="X10" s="47"/>
    </row>
    <row r="11" spans="1:25" ht="21.75" customHeight="1">
      <c r="A11" s="45"/>
      <c r="B11" s="200" t="s">
        <v>0</v>
      </c>
      <c r="D11" s="200"/>
      <c r="E11" s="200"/>
      <c r="F11" s="200" t="s">
        <v>97</v>
      </c>
      <c r="G11" s="46"/>
      <c r="H11" s="69" t="s">
        <v>101</v>
      </c>
      <c r="I11" s="46"/>
      <c r="J11" s="17"/>
      <c r="K11" s="17"/>
      <c r="L11" s="17"/>
      <c r="M11" s="48"/>
      <c r="N11" s="47" t="s">
        <v>104</v>
      </c>
      <c r="O11" s="47"/>
      <c r="P11" s="200" t="s">
        <v>203</v>
      </c>
      <c r="Q11" s="47"/>
      <c r="R11" s="47" t="s">
        <v>150</v>
      </c>
      <c r="S11" s="48"/>
      <c r="T11" s="200" t="s">
        <v>53</v>
      </c>
      <c r="U11" s="47"/>
      <c r="V11" s="47" t="s">
        <v>54</v>
      </c>
      <c r="W11" s="47"/>
      <c r="X11" s="47"/>
    </row>
    <row r="12" spans="1:25" ht="21.75" customHeight="1">
      <c r="A12" s="45"/>
      <c r="B12" s="200" t="s">
        <v>55</v>
      </c>
      <c r="D12" s="200" t="s">
        <v>36</v>
      </c>
      <c r="E12" s="200"/>
      <c r="F12" s="200" t="s">
        <v>98</v>
      </c>
      <c r="G12" s="46"/>
      <c r="H12" s="69" t="s">
        <v>102</v>
      </c>
      <c r="I12" s="46"/>
      <c r="J12" s="200" t="s">
        <v>56</v>
      </c>
      <c r="K12" s="200"/>
      <c r="L12" s="200" t="s">
        <v>57</v>
      </c>
      <c r="M12" s="46"/>
      <c r="N12" s="49" t="s">
        <v>105</v>
      </c>
      <c r="O12" s="49"/>
      <c r="P12" s="49" t="s">
        <v>204</v>
      </c>
      <c r="Q12" s="49"/>
      <c r="R12" s="49" t="s">
        <v>37</v>
      </c>
      <c r="S12" s="46"/>
      <c r="T12" s="47" t="s">
        <v>58</v>
      </c>
      <c r="U12" s="200"/>
      <c r="V12" s="200" t="s">
        <v>59</v>
      </c>
      <c r="W12" s="200"/>
      <c r="X12" s="200" t="s">
        <v>53</v>
      </c>
    </row>
    <row r="13" spans="1:25" ht="21.75" customHeight="1">
      <c r="A13" s="45"/>
      <c r="B13" s="200" t="s">
        <v>33</v>
      </c>
      <c r="D13" s="200" t="s">
        <v>35</v>
      </c>
      <c r="E13" s="200"/>
      <c r="F13" s="200" t="s">
        <v>99</v>
      </c>
      <c r="G13" s="46"/>
      <c r="H13" s="69" t="s">
        <v>103</v>
      </c>
      <c r="I13" s="46"/>
      <c r="J13" s="200" t="s">
        <v>34</v>
      </c>
      <c r="K13" s="200"/>
      <c r="L13" s="200" t="s">
        <v>60</v>
      </c>
      <c r="M13" s="46"/>
      <c r="N13" s="47" t="s">
        <v>106</v>
      </c>
      <c r="O13" s="47"/>
      <c r="P13" s="47" t="s">
        <v>205</v>
      </c>
      <c r="Q13" s="47"/>
      <c r="R13" s="47" t="s">
        <v>87</v>
      </c>
      <c r="S13" s="46"/>
      <c r="T13" s="47" t="s">
        <v>68</v>
      </c>
      <c r="U13" s="47"/>
      <c r="V13" s="47" t="s">
        <v>61</v>
      </c>
      <c r="W13" s="47"/>
      <c r="X13" s="47" t="s">
        <v>58</v>
      </c>
    </row>
    <row r="14" spans="1:25" ht="21.75" customHeight="1">
      <c r="A14" s="17"/>
      <c r="B14" s="213" t="s">
        <v>79</v>
      </c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</row>
    <row r="15" spans="1:25" ht="21.75" customHeight="1">
      <c r="A15" s="50" t="s">
        <v>162</v>
      </c>
    </row>
    <row r="16" spans="1:25" ht="21.75" customHeight="1">
      <c r="A16" s="51" t="s">
        <v>163</v>
      </c>
      <c r="B16" s="11">
        <v>6499830</v>
      </c>
      <c r="C16" s="11">
        <v>0</v>
      </c>
      <c r="D16" s="11">
        <v>1532321</v>
      </c>
      <c r="E16" s="11">
        <v>0</v>
      </c>
      <c r="F16" s="11">
        <v>-423185</v>
      </c>
      <c r="G16" s="11">
        <v>0</v>
      </c>
      <c r="H16" s="11">
        <v>-129337</v>
      </c>
      <c r="I16" s="11">
        <v>0</v>
      </c>
      <c r="J16" s="11">
        <v>790448</v>
      </c>
      <c r="K16" s="11">
        <v>0</v>
      </c>
      <c r="L16" s="11">
        <v>5310347</v>
      </c>
      <c r="M16" s="11">
        <v>0</v>
      </c>
      <c r="N16" s="11">
        <v>-24927</v>
      </c>
      <c r="O16" s="11">
        <v>0</v>
      </c>
      <c r="P16" s="77">
        <v>347814</v>
      </c>
      <c r="Q16" s="64">
        <v>0</v>
      </c>
      <c r="R16" s="77">
        <f>N16+P16</f>
        <v>322887</v>
      </c>
      <c r="S16" s="11">
        <v>0</v>
      </c>
      <c r="T16" s="11">
        <f>SUM(B16:P16)</f>
        <v>13903311</v>
      </c>
      <c r="U16" s="11">
        <v>0</v>
      </c>
      <c r="V16" s="11">
        <v>923892</v>
      </c>
      <c r="W16" s="52">
        <v>0</v>
      </c>
      <c r="X16" s="11">
        <f>SUM(T16:W16)</f>
        <v>14827203</v>
      </c>
      <c r="Y16" s="22"/>
    </row>
    <row r="17" spans="1:26" ht="21.75" customHeight="1">
      <c r="A17" s="56" t="s">
        <v>84</v>
      </c>
      <c r="B17" s="38"/>
      <c r="C17" s="10"/>
      <c r="D17" s="38"/>
      <c r="E17" s="38"/>
      <c r="F17" s="38"/>
      <c r="G17" s="10"/>
      <c r="H17" s="10"/>
      <c r="I17" s="10"/>
      <c r="J17" s="38"/>
      <c r="K17" s="10"/>
      <c r="L17" s="38"/>
      <c r="M17" s="38"/>
      <c r="N17" s="10"/>
      <c r="O17" s="10"/>
      <c r="P17" s="10"/>
      <c r="Q17" s="10"/>
      <c r="R17" s="10"/>
      <c r="S17" s="38"/>
      <c r="T17" s="10"/>
      <c r="U17" s="10"/>
      <c r="V17" s="38"/>
      <c r="W17" s="38"/>
      <c r="X17" s="11"/>
    </row>
    <row r="18" spans="1:26" ht="21.75" customHeight="1">
      <c r="A18" s="17" t="s">
        <v>72</v>
      </c>
      <c r="B18" s="55">
        <v>0</v>
      </c>
      <c r="C18" s="57"/>
      <c r="D18" s="55">
        <v>0</v>
      </c>
      <c r="E18" s="55"/>
      <c r="F18" s="55">
        <v>0</v>
      </c>
      <c r="G18" s="57"/>
      <c r="H18" s="55">
        <v>0</v>
      </c>
      <c r="I18" s="57"/>
      <c r="J18" s="55">
        <v>0</v>
      </c>
      <c r="K18" s="57"/>
      <c r="L18" s="70">
        <v>165473</v>
      </c>
      <c r="M18" s="57"/>
      <c r="N18" s="55">
        <v>0</v>
      </c>
      <c r="O18" s="55"/>
      <c r="P18" s="55">
        <v>0</v>
      </c>
      <c r="Q18" s="53"/>
      <c r="R18" s="53">
        <v>0</v>
      </c>
      <c r="S18" s="57"/>
      <c r="T18" s="70">
        <v>165473</v>
      </c>
      <c r="U18" s="57"/>
      <c r="V18" s="70">
        <v>10013</v>
      </c>
      <c r="W18" s="53"/>
      <c r="X18" s="70">
        <v>175486</v>
      </c>
    </row>
    <row r="19" spans="1:26" ht="21.75" customHeight="1">
      <c r="A19" s="17" t="s">
        <v>152</v>
      </c>
      <c r="B19" s="55">
        <v>0</v>
      </c>
      <c r="C19" s="57"/>
      <c r="D19" s="55">
        <v>0</v>
      </c>
      <c r="E19" s="55"/>
      <c r="F19" s="55">
        <v>0</v>
      </c>
      <c r="G19" s="57"/>
      <c r="H19" s="55">
        <v>0</v>
      </c>
      <c r="I19" s="57"/>
      <c r="J19" s="55">
        <v>0</v>
      </c>
      <c r="K19" s="57"/>
      <c r="L19" s="70">
        <v>-3294</v>
      </c>
      <c r="M19" s="57"/>
      <c r="N19" s="55">
        <v>0</v>
      </c>
      <c r="O19" s="55"/>
      <c r="P19" s="53">
        <v>17095</v>
      </c>
      <c r="Q19" s="53"/>
      <c r="R19" s="53">
        <v>17095</v>
      </c>
      <c r="S19" s="57"/>
      <c r="T19" s="70">
        <v>13801</v>
      </c>
      <c r="U19" s="57"/>
      <c r="V19" s="70">
        <v>1268</v>
      </c>
      <c r="W19" s="53"/>
      <c r="X19" s="70">
        <v>15069</v>
      </c>
    </row>
    <row r="20" spans="1:26" ht="21.75" customHeight="1">
      <c r="A20" s="56" t="s">
        <v>128</v>
      </c>
      <c r="B20" s="61">
        <f>SUM(B18:B18)</f>
        <v>0</v>
      </c>
      <c r="C20" s="60"/>
      <c r="D20" s="61">
        <f>SUM(D18:D18)</f>
        <v>0</v>
      </c>
      <c r="E20" s="60"/>
      <c r="F20" s="61">
        <f>SUM(F18:F18)</f>
        <v>0</v>
      </c>
      <c r="G20" s="13"/>
      <c r="H20" s="61">
        <f>SUM(H18:H18)</f>
        <v>0</v>
      </c>
      <c r="I20" s="13"/>
      <c r="J20" s="61">
        <f>SUM(J18:J18)</f>
        <v>0</v>
      </c>
      <c r="K20" s="13"/>
      <c r="L20" s="61">
        <f>SUM(L18:L19)</f>
        <v>162179</v>
      </c>
      <c r="M20" s="13"/>
      <c r="N20" s="61">
        <f>SUM(N18:N19)</f>
        <v>0</v>
      </c>
      <c r="O20" s="62"/>
      <c r="P20" s="61">
        <f>SUM(P18:P19)</f>
        <v>17095</v>
      </c>
      <c r="Q20" s="62"/>
      <c r="R20" s="61">
        <f>SUM(R18:R19)</f>
        <v>17095</v>
      </c>
      <c r="S20" s="13"/>
      <c r="T20" s="61">
        <f>SUM(T18:T19)</f>
        <v>179274</v>
      </c>
      <c r="U20" s="11"/>
      <c r="V20" s="61">
        <f>SUM(V18:V19)</f>
        <v>11281</v>
      </c>
      <c r="W20" s="13"/>
      <c r="X20" s="61">
        <f>SUM(X18:X19)</f>
        <v>190555</v>
      </c>
      <c r="Z20" s="35"/>
    </row>
    <row r="21" spans="1:26" ht="21.75" customHeight="1" thickBot="1">
      <c r="A21" s="56" t="s">
        <v>164</v>
      </c>
      <c r="B21" s="12">
        <f>B16</f>
        <v>6499830</v>
      </c>
      <c r="C21" s="13"/>
      <c r="D21" s="12">
        <f>D16</f>
        <v>1532321</v>
      </c>
      <c r="E21" s="11"/>
      <c r="F21" s="12">
        <f>F16</f>
        <v>-423185</v>
      </c>
      <c r="G21" s="13"/>
      <c r="H21" s="19">
        <f>H16</f>
        <v>-129337</v>
      </c>
      <c r="I21" s="13"/>
      <c r="J21" s="12">
        <f>J16</f>
        <v>790448</v>
      </c>
      <c r="K21" s="13"/>
      <c r="L21" s="12">
        <f>SUM(L16,L20)</f>
        <v>5472526</v>
      </c>
      <c r="M21" s="13"/>
      <c r="N21" s="12">
        <f>N16+N20</f>
        <v>-24927</v>
      </c>
      <c r="O21" s="11"/>
      <c r="P21" s="12">
        <f>P16+P20</f>
        <v>364909</v>
      </c>
      <c r="Q21" s="11"/>
      <c r="R21" s="12">
        <f>R16+R20</f>
        <v>339982</v>
      </c>
      <c r="S21" s="13"/>
      <c r="T21" s="12">
        <f>SUM(T16,T20)</f>
        <v>14082585</v>
      </c>
      <c r="U21" s="11"/>
      <c r="V21" s="12">
        <f>SUM(V16,V20)</f>
        <v>935173</v>
      </c>
      <c r="W21" s="13"/>
      <c r="X21" s="12">
        <f>SUM(X16,X20)</f>
        <v>15017758</v>
      </c>
      <c r="Y21" s="9"/>
    </row>
    <row r="22" spans="1:26" ht="23.25" customHeight="1" thickTop="1"/>
    <row r="23" spans="1:26">
      <c r="L23" s="116">
        <f>L21-'BS-3-5'!D93</f>
        <v>0</v>
      </c>
      <c r="R23" s="116">
        <f>R21-'BS-3-5'!D94</f>
        <v>0</v>
      </c>
      <c r="T23" s="116">
        <f>T21-'BS-3-5'!D95</f>
        <v>0</v>
      </c>
      <c r="V23" s="116">
        <f>V21-'BS-3-5'!D96</f>
        <v>0</v>
      </c>
      <c r="X23" s="116">
        <f>X21-'BS-3-5'!D97</f>
        <v>0</v>
      </c>
    </row>
    <row r="24" spans="1:26">
      <c r="L24" s="116"/>
      <c r="V24" s="116"/>
    </row>
  </sheetData>
  <mergeCells count="4">
    <mergeCell ref="B4:X4"/>
    <mergeCell ref="J5:L5"/>
    <mergeCell ref="N5:R5"/>
    <mergeCell ref="B14:X14"/>
  </mergeCells>
  <pageMargins left="0.7" right="0.7" top="0.48" bottom="0.5" header="0.5" footer="0.5"/>
  <pageSetup paperSize="9" scale="71" firstPageNumber="9" orientation="landscape" useFirstPageNumber="1" r:id="rId1"/>
  <headerFooter>
    <oddFooter>&amp;L&amp;15หมายเหตุประกอบงบการเงินเป็นส่วนหนึ่งของงบการเงินนี้&amp;16
&amp;C&amp;15&amp;P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FFFF"/>
  </sheetPr>
  <dimension ref="A1:N19"/>
  <sheetViews>
    <sheetView view="pageBreakPreview" zoomScale="70" zoomScaleNormal="85" zoomScaleSheetLayoutView="70" workbookViewId="0">
      <selection activeCell="A23" sqref="A23"/>
    </sheetView>
  </sheetViews>
  <sheetFormatPr defaultColWidth="9.1796875" defaultRowHeight="23.25" customHeight="1"/>
  <cols>
    <col min="1" max="1" width="51.453125" style="3" customWidth="1"/>
    <col min="2" max="2" width="12.81640625" style="3" customWidth="1"/>
    <col min="3" max="3" width="1.453125" style="3" customWidth="1"/>
    <col min="4" max="4" width="13" style="3" customWidth="1"/>
    <col min="5" max="5" width="1.453125" style="3" customWidth="1"/>
    <col min="6" max="6" width="13.54296875" style="3" customWidth="1"/>
    <col min="7" max="7" width="1.453125" style="3" customWidth="1"/>
    <col min="8" max="8" width="13.54296875" style="3" customWidth="1"/>
    <col min="9" max="9" width="1.453125" style="168" customWidth="1"/>
    <col min="10" max="10" width="14.453125" style="168" customWidth="1"/>
    <col min="11" max="11" width="1.453125" style="3" customWidth="1"/>
    <col min="12" max="12" width="13.54296875" style="3" customWidth="1"/>
    <col min="13" max="13" width="11.81640625" style="3" customWidth="1"/>
    <col min="14" max="16384" width="9.1796875" style="3"/>
  </cols>
  <sheetData>
    <row r="1" spans="1:12" ht="24" customHeight="1">
      <c r="A1" s="15" t="s">
        <v>90</v>
      </c>
    </row>
    <row r="2" spans="1:12" ht="24" customHeight="1">
      <c r="A2" s="15" t="s">
        <v>83</v>
      </c>
      <c r="L2" s="14"/>
    </row>
    <row r="3" spans="1:12" ht="23.25" customHeight="1">
      <c r="A3" s="4"/>
      <c r="B3" s="4"/>
      <c r="C3" s="4"/>
      <c r="D3" s="4"/>
    </row>
    <row r="4" spans="1:12" ht="23.25" customHeight="1">
      <c r="A4" s="45"/>
      <c r="B4" s="209" t="s">
        <v>41</v>
      </c>
      <c r="C4" s="209"/>
      <c r="D4" s="209"/>
      <c r="E4" s="209"/>
      <c r="F4" s="209"/>
      <c r="G4" s="209"/>
      <c r="H4" s="209"/>
      <c r="I4" s="209"/>
      <c r="J4" s="209"/>
      <c r="K4" s="209"/>
      <c r="L4" s="209"/>
    </row>
    <row r="5" spans="1:12" ht="23.25" customHeight="1">
      <c r="A5" s="45"/>
      <c r="B5" s="82"/>
      <c r="C5" s="82"/>
      <c r="D5" s="82"/>
      <c r="E5" s="82"/>
      <c r="F5" s="82"/>
      <c r="G5" s="82"/>
      <c r="H5" s="82"/>
      <c r="I5" s="192"/>
      <c r="J5" s="191" t="s">
        <v>223</v>
      </c>
      <c r="K5" s="82"/>
      <c r="L5" s="82"/>
    </row>
    <row r="6" spans="1:12" ht="23.25" customHeight="1">
      <c r="A6" s="45"/>
      <c r="B6" s="82"/>
      <c r="C6" s="82"/>
      <c r="D6" s="82"/>
      <c r="E6" s="82"/>
      <c r="F6" s="82"/>
      <c r="G6" s="82"/>
      <c r="H6" s="82"/>
      <c r="I6" s="192"/>
      <c r="J6" s="191" t="s">
        <v>224</v>
      </c>
      <c r="K6" s="82"/>
      <c r="L6" s="82"/>
    </row>
    <row r="7" spans="1:12" ht="23.25" customHeight="1">
      <c r="A7" s="45"/>
      <c r="B7" s="17"/>
      <c r="D7" s="83"/>
      <c r="E7" s="46"/>
      <c r="F7" s="212" t="s">
        <v>15</v>
      </c>
      <c r="G7" s="212"/>
      <c r="H7" s="212"/>
      <c r="I7" s="191"/>
      <c r="J7" s="193" t="s">
        <v>87</v>
      </c>
      <c r="K7" s="18"/>
    </row>
    <row r="8" spans="1:12" ht="23.25" customHeight="1">
      <c r="A8" s="45"/>
      <c r="B8" s="83" t="s">
        <v>0</v>
      </c>
      <c r="D8" s="83"/>
      <c r="E8" s="46"/>
      <c r="F8" s="17"/>
      <c r="G8" s="17"/>
      <c r="H8" s="17"/>
      <c r="J8" s="191" t="s">
        <v>225</v>
      </c>
      <c r="K8" s="17"/>
      <c r="L8" s="17"/>
    </row>
    <row r="9" spans="1:12" ht="23.25" customHeight="1">
      <c r="A9" s="45"/>
      <c r="B9" s="83" t="s">
        <v>55</v>
      </c>
      <c r="D9" s="83" t="s">
        <v>36</v>
      </c>
      <c r="E9" s="46"/>
      <c r="F9" s="83" t="s">
        <v>56</v>
      </c>
      <c r="G9" s="83"/>
      <c r="H9" s="83" t="s">
        <v>57</v>
      </c>
      <c r="I9" s="191"/>
      <c r="J9" s="191" t="s">
        <v>226</v>
      </c>
      <c r="K9" s="83"/>
      <c r="L9" s="83" t="s">
        <v>53</v>
      </c>
    </row>
    <row r="10" spans="1:12" ht="23.25" customHeight="1">
      <c r="A10" s="45"/>
      <c r="B10" s="83" t="s">
        <v>33</v>
      </c>
      <c r="D10" s="83" t="s">
        <v>35</v>
      </c>
      <c r="E10" s="46"/>
      <c r="F10" s="83" t="s">
        <v>34</v>
      </c>
      <c r="G10" s="83"/>
      <c r="H10" s="83" t="s">
        <v>60</v>
      </c>
      <c r="I10" s="191"/>
      <c r="J10" s="191" t="s">
        <v>222</v>
      </c>
      <c r="K10" s="83"/>
      <c r="L10" s="83" t="s">
        <v>58</v>
      </c>
    </row>
    <row r="11" spans="1:12" ht="23.25" customHeight="1">
      <c r="A11" s="17"/>
      <c r="B11" s="213" t="s">
        <v>79</v>
      </c>
      <c r="C11" s="213"/>
      <c r="D11" s="213"/>
      <c r="E11" s="213"/>
      <c r="F11" s="213"/>
      <c r="G11" s="213"/>
      <c r="H11" s="213"/>
      <c r="I11" s="213"/>
      <c r="J11" s="213"/>
      <c r="K11" s="213"/>
      <c r="L11" s="213"/>
    </row>
    <row r="12" spans="1:12" ht="26" customHeight="1">
      <c r="A12" s="88" t="s">
        <v>134</v>
      </c>
      <c r="B12" s="84"/>
      <c r="C12" s="84"/>
      <c r="D12" s="84"/>
      <c r="E12" s="84"/>
      <c r="F12" s="84"/>
      <c r="G12" s="84"/>
      <c r="H12" s="91"/>
      <c r="I12" s="194"/>
      <c r="J12" s="194"/>
      <c r="K12" s="84"/>
      <c r="L12" s="84"/>
    </row>
    <row r="13" spans="1:12" ht="23.25" customHeight="1">
      <c r="A13" s="88" t="s">
        <v>135</v>
      </c>
      <c r="B13" s="11">
        <v>6499830</v>
      </c>
      <c r="C13" s="11"/>
      <c r="D13" s="11">
        <v>1532321</v>
      </c>
      <c r="E13" s="11"/>
      <c r="F13" s="11">
        <v>383000</v>
      </c>
      <c r="G13" s="11"/>
      <c r="H13" s="11">
        <v>3190900</v>
      </c>
      <c r="I13" s="183"/>
      <c r="J13" s="64">
        <v>0</v>
      </c>
      <c r="K13" s="11"/>
      <c r="L13" s="11">
        <f>SUM(B13:K13)</f>
        <v>11606051</v>
      </c>
    </row>
    <row r="14" spans="1:12" ht="23.25" customHeight="1">
      <c r="A14" s="88" t="s">
        <v>84</v>
      </c>
      <c r="B14" s="11"/>
      <c r="C14" s="11"/>
      <c r="D14" s="11"/>
      <c r="E14" s="11"/>
      <c r="F14" s="11"/>
      <c r="G14" s="11"/>
      <c r="H14" s="11"/>
      <c r="I14" s="183"/>
      <c r="J14" s="183"/>
      <c r="K14" s="11"/>
      <c r="L14" s="58"/>
    </row>
    <row r="15" spans="1:12" ht="23.25" customHeight="1">
      <c r="A15" s="89" t="s">
        <v>72</v>
      </c>
      <c r="B15" s="54">
        <v>0</v>
      </c>
      <c r="C15" s="63"/>
      <c r="D15" s="54">
        <v>0</v>
      </c>
      <c r="E15" s="64"/>
      <c r="F15" s="54">
        <v>0</v>
      </c>
      <c r="G15" s="11"/>
      <c r="H15" s="65">
        <v>205091</v>
      </c>
      <c r="I15" s="198"/>
      <c r="J15" s="195">
        <v>0</v>
      </c>
      <c r="K15" s="65"/>
      <c r="L15" s="59">
        <v>205091</v>
      </c>
    </row>
    <row r="16" spans="1:12" ht="23.25" customHeight="1">
      <c r="A16" s="89" t="s">
        <v>152</v>
      </c>
      <c r="B16" s="54">
        <v>0</v>
      </c>
      <c r="C16" s="63"/>
      <c r="D16" s="54">
        <v>0</v>
      </c>
      <c r="E16" s="64"/>
      <c r="F16" s="54">
        <v>0</v>
      </c>
      <c r="G16" s="11"/>
      <c r="H16" s="195">
        <v>0</v>
      </c>
      <c r="I16" s="198"/>
      <c r="J16" s="196">
        <v>48</v>
      </c>
      <c r="K16" s="65"/>
      <c r="L16" s="59">
        <v>48</v>
      </c>
    </row>
    <row r="17" spans="1:14" ht="23.25" customHeight="1">
      <c r="A17" s="56" t="s">
        <v>128</v>
      </c>
      <c r="B17" s="61">
        <f>SUM(B15:B15)</f>
        <v>0</v>
      </c>
      <c r="C17" s="62"/>
      <c r="D17" s="61">
        <f>SUM(D15:D15)</f>
        <v>0</v>
      </c>
      <c r="E17" s="62"/>
      <c r="F17" s="61">
        <f>SUM(F15:F15)</f>
        <v>0</v>
      </c>
      <c r="G17" s="13"/>
      <c r="H17" s="61">
        <f>SUM(H15:H15)</f>
        <v>205091</v>
      </c>
      <c r="I17" s="198"/>
      <c r="J17" s="61">
        <f>SUM(J15:J16)</f>
        <v>48</v>
      </c>
      <c r="K17" s="62"/>
      <c r="L17" s="61">
        <f>SUM(B17:K17)</f>
        <v>205139</v>
      </c>
    </row>
    <row r="18" spans="1:14" ht="23.25" customHeight="1" thickBot="1">
      <c r="A18" s="90" t="s">
        <v>136</v>
      </c>
      <c r="B18" s="12">
        <f>B13</f>
        <v>6499830</v>
      </c>
      <c r="C18" s="11"/>
      <c r="D18" s="12">
        <f>D13</f>
        <v>1532321</v>
      </c>
      <c r="E18" s="11"/>
      <c r="F18" s="12">
        <f>+F13</f>
        <v>383000</v>
      </c>
      <c r="G18" s="13"/>
      <c r="H18" s="12">
        <f>+H13+H17</f>
        <v>3395991</v>
      </c>
      <c r="I18" s="62"/>
      <c r="J18" s="197">
        <f>+J13+J17</f>
        <v>48</v>
      </c>
      <c r="K18" s="11"/>
      <c r="L18" s="12">
        <f>SUM(B18:K18)</f>
        <v>11811190</v>
      </c>
      <c r="M18" s="9"/>
    </row>
    <row r="19" spans="1:14" ht="23.25" customHeight="1" thickTop="1">
      <c r="I19" s="183"/>
      <c r="J19" s="3"/>
      <c r="N19" s="11"/>
    </row>
  </sheetData>
  <mergeCells count="3">
    <mergeCell ref="B4:L4"/>
    <mergeCell ref="B11:L11"/>
    <mergeCell ref="F7:H7"/>
  </mergeCells>
  <pageMargins left="0.7" right="0.7" top="0.48" bottom="0.5" header="0.5" footer="0.5"/>
  <pageSetup paperSize="9" firstPageNumber="10" orientation="landscape" useFirstPageNumber="1" r:id="rId1"/>
  <headerFooter alignWithMargins="0">
    <oddFooter xml:space="preserve">&amp;Lหมายเหตุประกอบงบการเงินเป็นส่วนหนึ่งของงบการเงินนี้
&amp;C&amp;P&amp;R&amp;"Angsana New,Italic"&amp;15
</oddFooter>
  </headerFooter>
  <rowBreaks count="4" manualBreakCount="4">
    <brk id="120" max="16383" man="1"/>
    <brk id="121" max="16383" man="1"/>
    <brk id="122" max="16383" man="1"/>
    <brk id="12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92A7E-2C06-4EDF-BBF3-D4FA45803DF4}">
  <sheetPr>
    <tabColor rgb="FF00FFFF"/>
  </sheetPr>
  <dimension ref="A1:L17"/>
  <sheetViews>
    <sheetView view="pageBreakPreview" zoomScale="80" zoomScaleNormal="85" zoomScaleSheetLayoutView="80" workbookViewId="0">
      <selection activeCell="A11" sqref="A11"/>
    </sheetView>
  </sheetViews>
  <sheetFormatPr defaultColWidth="9.1796875" defaultRowHeight="21.5"/>
  <cols>
    <col min="1" max="1" width="51.453125" style="3" customWidth="1"/>
    <col min="2" max="2" width="12.81640625" style="3" customWidth="1"/>
    <col min="3" max="3" width="1.453125" style="3" customWidth="1"/>
    <col min="4" max="4" width="13" style="3" customWidth="1"/>
    <col min="5" max="5" width="1.453125" style="3" customWidth="1"/>
    <col min="6" max="6" width="13.54296875" style="3" customWidth="1"/>
    <col min="7" max="7" width="1.453125" style="3" customWidth="1"/>
    <col min="8" max="8" width="13.54296875" style="3" customWidth="1"/>
    <col min="9" max="9" width="1.453125" style="3" customWidth="1"/>
    <col min="10" max="10" width="13.54296875" style="3" customWidth="1"/>
    <col min="11" max="11" width="11.81640625" style="3" customWidth="1"/>
    <col min="12" max="16384" width="9.1796875" style="3"/>
  </cols>
  <sheetData>
    <row r="1" spans="1:11" ht="24" customHeight="1">
      <c r="A1" s="15" t="s">
        <v>90</v>
      </c>
    </row>
    <row r="2" spans="1:11" ht="24" customHeight="1">
      <c r="A2" s="15" t="s">
        <v>83</v>
      </c>
      <c r="J2" s="14"/>
    </row>
    <row r="3" spans="1:11" ht="23.25" customHeight="1">
      <c r="A3" s="4"/>
      <c r="B3" s="4"/>
      <c r="C3" s="4"/>
      <c r="D3" s="4"/>
    </row>
    <row r="4" spans="1:11" ht="23.25" customHeight="1">
      <c r="A4" s="45"/>
      <c r="B4" s="209" t="s">
        <v>41</v>
      </c>
      <c r="C4" s="209"/>
      <c r="D4" s="209"/>
      <c r="E4" s="209"/>
      <c r="F4" s="209"/>
      <c r="G4" s="209"/>
      <c r="H4" s="209"/>
      <c r="I4" s="209"/>
      <c r="J4" s="209"/>
    </row>
    <row r="5" spans="1:11" ht="23.25" customHeight="1">
      <c r="A5" s="45"/>
      <c r="B5" s="17"/>
      <c r="D5" s="86"/>
      <c r="E5" s="46"/>
      <c r="F5" s="212" t="s">
        <v>15</v>
      </c>
      <c r="G5" s="212"/>
      <c r="H5" s="212"/>
      <c r="I5" s="18"/>
    </row>
    <row r="6" spans="1:11" ht="23.25" customHeight="1">
      <c r="A6" s="45"/>
      <c r="B6" s="86" t="s">
        <v>0</v>
      </c>
      <c r="D6" s="86"/>
      <c r="E6" s="46"/>
      <c r="F6" s="17"/>
      <c r="G6" s="17"/>
      <c r="H6" s="17"/>
      <c r="I6" s="17"/>
      <c r="J6" s="17"/>
    </row>
    <row r="7" spans="1:11" ht="23.25" customHeight="1">
      <c r="A7" s="45"/>
      <c r="B7" s="86" t="s">
        <v>55</v>
      </c>
      <c r="D7" s="86" t="s">
        <v>36</v>
      </c>
      <c r="E7" s="46"/>
      <c r="F7" s="86" t="s">
        <v>56</v>
      </c>
      <c r="G7" s="86"/>
      <c r="H7" s="86" t="s">
        <v>57</v>
      </c>
      <c r="I7" s="86"/>
      <c r="J7" s="86" t="s">
        <v>53</v>
      </c>
    </row>
    <row r="8" spans="1:11" ht="23.25" customHeight="1">
      <c r="A8" s="45"/>
      <c r="B8" s="86" t="s">
        <v>33</v>
      </c>
      <c r="D8" s="86" t="s">
        <v>35</v>
      </c>
      <c r="E8" s="46"/>
      <c r="F8" s="86" t="s">
        <v>34</v>
      </c>
      <c r="G8" s="86"/>
      <c r="H8" s="86" t="s">
        <v>60</v>
      </c>
      <c r="I8" s="86"/>
      <c r="J8" s="86" t="s">
        <v>58</v>
      </c>
    </row>
    <row r="9" spans="1:11" ht="23.25" customHeight="1">
      <c r="A9" s="17"/>
      <c r="B9" s="213" t="s">
        <v>79</v>
      </c>
      <c r="C9" s="213"/>
      <c r="D9" s="213"/>
      <c r="E9" s="213"/>
      <c r="F9" s="213"/>
      <c r="G9" s="213"/>
      <c r="H9" s="213"/>
      <c r="I9" s="213"/>
      <c r="J9" s="213"/>
    </row>
    <row r="10" spans="1:11" ht="26" customHeight="1">
      <c r="A10" s="88" t="s">
        <v>162</v>
      </c>
      <c r="B10" s="87"/>
      <c r="C10" s="87"/>
      <c r="D10" s="87"/>
      <c r="E10" s="87"/>
      <c r="F10" s="87"/>
      <c r="G10" s="87"/>
      <c r="H10" s="87"/>
      <c r="I10" s="87"/>
      <c r="J10" s="87"/>
    </row>
    <row r="11" spans="1:11" ht="23.25" customHeight="1">
      <c r="A11" s="88" t="s">
        <v>163</v>
      </c>
      <c r="B11" s="11">
        <v>6499830</v>
      </c>
      <c r="C11" s="11"/>
      <c r="D11" s="11">
        <v>1532321</v>
      </c>
      <c r="E11" s="11"/>
      <c r="F11" s="11">
        <v>653548</v>
      </c>
      <c r="G11" s="11"/>
      <c r="H11" s="11">
        <v>3289062</v>
      </c>
      <c r="I11" s="11"/>
      <c r="J11" s="11">
        <f>SUM(B11:I11)</f>
        <v>11974761</v>
      </c>
    </row>
    <row r="12" spans="1:11" ht="23.25" customHeight="1">
      <c r="A12" s="88" t="s">
        <v>84</v>
      </c>
      <c r="B12" s="11"/>
      <c r="C12" s="11"/>
      <c r="D12" s="11"/>
      <c r="E12" s="11"/>
      <c r="F12" s="11"/>
      <c r="G12" s="11"/>
      <c r="H12" s="11"/>
      <c r="I12" s="11"/>
      <c r="J12" s="58"/>
    </row>
    <row r="13" spans="1:11" ht="23.25" customHeight="1">
      <c r="A13" s="89" t="s">
        <v>72</v>
      </c>
      <c r="B13" s="54">
        <v>0</v>
      </c>
      <c r="C13" s="63"/>
      <c r="D13" s="54">
        <v>0</v>
      </c>
      <c r="E13" s="64"/>
      <c r="F13" s="54">
        <v>0</v>
      </c>
      <c r="G13" s="11"/>
      <c r="H13" s="65">
        <v>51153</v>
      </c>
      <c r="I13" s="65"/>
      <c r="J13" s="59">
        <v>51153</v>
      </c>
    </row>
    <row r="14" spans="1:11" ht="23.25" customHeight="1">
      <c r="A14" s="89" t="s">
        <v>152</v>
      </c>
      <c r="B14" s="54">
        <v>0</v>
      </c>
      <c r="C14" s="63"/>
      <c r="D14" s="54">
        <v>0</v>
      </c>
      <c r="E14" s="64"/>
      <c r="F14" s="54">
        <v>0</v>
      </c>
      <c r="G14" s="11"/>
      <c r="H14" s="65">
        <v>-3294</v>
      </c>
      <c r="I14" s="65"/>
      <c r="J14" s="59">
        <v>-3294</v>
      </c>
    </row>
    <row r="15" spans="1:11" ht="23.25" customHeight="1">
      <c r="A15" s="56" t="s">
        <v>128</v>
      </c>
      <c r="B15" s="61">
        <f>SUM(B13:B13)</f>
        <v>0</v>
      </c>
      <c r="C15" s="62"/>
      <c r="D15" s="61">
        <f>SUM(D13:D13)</f>
        <v>0</v>
      </c>
      <c r="E15" s="62"/>
      <c r="F15" s="61">
        <f>SUM(F13:F13)</f>
        <v>0</v>
      </c>
      <c r="G15" s="13"/>
      <c r="H15" s="61">
        <f>SUM(H13:H14)</f>
        <v>47859</v>
      </c>
      <c r="I15" s="62"/>
      <c r="J15" s="61">
        <f>SUM(B15:I15)</f>
        <v>47859</v>
      </c>
    </row>
    <row r="16" spans="1:11" ht="23.25" customHeight="1" thickBot="1">
      <c r="A16" s="90" t="s">
        <v>164</v>
      </c>
      <c r="B16" s="12">
        <f>B11</f>
        <v>6499830</v>
      </c>
      <c r="C16" s="11"/>
      <c r="D16" s="12">
        <f>D11</f>
        <v>1532321</v>
      </c>
      <c r="E16" s="11"/>
      <c r="F16" s="12">
        <f>+F11</f>
        <v>653548</v>
      </c>
      <c r="G16" s="13"/>
      <c r="H16" s="12">
        <f>+H11+H15</f>
        <v>3336921</v>
      </c>
      <c r="I16" s="11"/>
      <c r="J16" s="12">
        <f>SUM(B16:I16)</f>
        <v>12022620</v>
      </c>
      <c r="K16" s="9">
        <f>J16-'BS-3-5'!H97</f>
        <v>0</v>
      </c>
    </row>
    <row r="17" spans="12:12" ht="23.25" customHeight="1" thickTop="1">
      <c r="L17" s="11"/>
    </row>
  </sheetData>
  <mergeCells count="3">
    <mergeCell ref="B4:J4"/>
    <mergeCell ref="F5:H5"/>
    <mergeCell ref="B9:J9"/>
  </mergeCells>
  <pageMargins left="0.7" right="0.7" top="0.48" bottom="0.5" header="0.5" footer="0.5"/>
  <pageSetup paperSize="9" firstPageNumber="11" orientation="landscape" useFirstPageNumber="1" r:id="rId1"/>
  <headerFooter>
    <oddFooter>&amp;L&amp;15หมายเหตุประกอบงบการเงินเป็นส่วนหนึ่งของงบการเงินนี้&amp;16
&amp;C&amp;15&amp;P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FFFF"/>
  </sheetPr>
  <dimension ref="A1:H97"/>
  <sheetViews>
    <sheetView view="pageBreakPreview" zoomScale="70" zoomScaleNormal="85" zoomScaleSheetLayoutView="70" workbookViewId="0">
      <selection activeCell="A85" sqref="A85"/>
    </sheetView>
  </sheetViews>
  <sheetFormatPr defaultColWidth="9.1796875" defaultRowHeight="23.25" customHeight="1"/>
  <cols>
    <col min="1" max="1" width="66.90625" style="3" customWidth="1"/>
    <col min="2" max="2" width="10.81640625" style="3" customWidth="1"/>
    <col min="3" max="3" width="1.1796875" style="3" customWidth="1"/>
    <col min="4" max="4" width="10.81640625" style="3" customWidth="1"/>
    <col min="5" max="5" width="1.1796875" style="3" customWidth="1"/>
    <col min="6" max="6" width="10.81640625" style="3" customWidth="1"/>
    <col min="7" max="7" width="1.1796875" style="3" customWidth="1"/>
    <col min="8" max="8" width="10.81640625" style="3" customWidth="1"/>
    <col min="9" max="16384" width="9.1796875" style="3"/>
  </cols>
  <sheetData>
    <row r="1" spans="1:8" ht="21.75" customHeight="1">
      <c r="A1" s="15" t="s">
        <v>90</v>
      </c>
    </row>
    <row r="2" spans="1:8" ht="21.75" customHeight="1">
      <c r="A2" s="15" t="s">
        <v>85</v>
      </c>
      <c r="C2" s="5"/>
      <c r="E2" s="5"/>
    </row>
    <row r="3" spans="1:8" ht="21.75" customHeight="1">
      <c r="A3" s="15"/>
      <c r="C3" s="5"/>
      <c r="E3" s="5"/>
    </row>
    <row r="4" spans="1:8" ht="21.75" customHeight="1">
      <c r="A4" s="17"/>
      <c r="B4" s="209" t="s">
        <v>31</v>
      </c>
      <c r="C4" s="209"/>
      <c r="D4" s="209"/>
      <c r="E4" s="209"/>
      <c r="F4" s="209" t="s">
        <v>41</v>
      </c>
      <c r="G4" s="209"/>
      <c r="H4" s="209"/>
    </row>
    <row r="5" spans="1:8" ht="21.75" customHeight="1">
      <c r="A5" s="17"/>
      <c r="B5" s="210" t="s">
        <v>77</v>
      </c>
      <c r="C5" s="210"/>
      <c r="D5" s="210"/>
      <c r="E5" s="210"/>
      <c r="F5" s="210" t="s">
        <v>77</v>
      </c>
      <c r="G5" s="210"/>
      <c r="H5" s="210"/>
    </row>
    <row r="6" spans="1:8" ht="21.75" customHeight="1">
      <c r="A6" s="17"/>
      <c r="B6" s="210" t="s">
        <v>78</v>
      </c>
      <c r="C6" s="210"/>
      <c r="D6" s="210"/>
      <c r="F6" s="210" t="s">
        <v>78</v>
      </c>
      <c r="G6" s="210"/>
      <c r="H6" s="210"/>
    </row>
    <row r="7" spans="1:8" ht="21.75" customHeight="1">
      <c r="A7" s="14"/>
      <c r="B7" s="18">
        <v>2564</v>
      </c>
      <c r="C7" s="18"/>
      <c r="D7" s="18">
        <v>2563</v>
      </c>
      <c r="E7" s="18"/>
      <c r="F7" s="18">
        <v>2564</v>
      </c>
      <c r="G7" s="18"/>
      <c r="H7" s="18">
        <v>2563</v>
      </c>
    </row>
    <row r="8" spans="1:8" ht="21.75" customHeight="1">
      <c r="B8" s="208" t="s">
        <v>79</v>
      </c>
      <c r="C8" s="208"/>
      <c r="D8" s="208"/>
      <c r="E8" s="208"/>
      <c r="F8" s="208"/>
      <c r="G8" s="208"/>
      <c r="H8" s="208"/>
    </row>
    <row r="9" spans="1:8" ht="21.75" customHeight="1">
      <c r="A9" s="30" t="s">
        <v>18</v>
      </c>
      <c r="B9" s="5"/>
      <c r="C9" s="6"/>
      <c r="D9" s="5"/>
      <c r="E9" s="6"/>
      <c r="F9" s="6"/>
      <c r="G9" s="6"/>
      <c r="H9" s="6"/>
    </row>
    <row r="10" spans="1:8" ht="21.75" customHeight="1">
      <c r="A10" s="3" t="s">
        <v>80</v>
      </c>
      <c r="B10" s="27">
        <v>175486</v>
      </c>
      <c r="C10" s="24"/>
      <c r="D10" s="27">
        <v>296869</v>
      </c>
      <c r="E10" s="24"/>
      <c r="F10" s="27">
        <v>51153</v>
      </c>
      <c r="G10" s="24"/>
      <c r="H10" s="27">
        <v>205091</v>
      </c>
    </row>
    <row r="11" spans="1:8" ht="21.75" customHeight="1">
      <c r="A11" s="31" t="s">
        <v>89</v>
      </c>
      <c r="B11" s="27"/>
      <c r="C11" s="24"/>
      <c r="D11" s="27"/>
      <c r="E11" s="24"/>
      <c r="F11" s="27"/>
      <c r="G11" s="24"/>
      <c r="H11" s="27"/>
    </row>
    <row r="12" spans="1:8" ht="21.75" customHeight="1">
      <c r="A12" s="32" t="s">
        <v>159</v>
      </c>
      <c r="B12" s="27">
        <v>52881</v>
      </c>
      <c r="C12" s="70"/>
      <c r="D12" s="70">
        <v>61469</v>
      </c>
      <c r="E12" s="70"/>
      <c r="F12" s="27">
        <v>16051</v>
      </c>
      <c r="G12" s="70"/>
      <c r="H12" s="70">
        <v>51398</v>
      </c>
    </row>
    <row r="13" spans="1:8" ht="21.75" customHeight="1">
      <c r="A13" s="32" t="s">
        <v>46</v>
      </c>
      <c r="B13" s="27">
        <v>41184</v>
      </c>
      <c r="C13" s="24"/>
      <c r="D13" s="27">
        <v>59425</v>
      </c>
      <c r="E13" s="24"/>
      <c r="F13" s="27">
        <v>30166</v>
      </c>
      <c r="G13" s="24"/>
      <c r="H13" s="27">
        <v>48425</v>
      </c>
    </row>
    <row r="14" spans="1:8" ht="21.75" customHeight="1">
      <c r="A14" s="32" t="s">
        <v>48</v>
      </c>
      <c r="B14" s="27">
        <v>2406</v>
      </c>
      <c r="C14" s="24"/>
      <c r="D14" s="24">
        <v>2670</v>
      </c>
      <c r="E14" s="24"/>
      <c r="F14" s="27">
        <v>1803</v>
      </c>
      <c r="G14" s="24"/>
      <c r="H14" s="24">
        <v>711</v>
      </c>
    </row>
    <row r="15" spans="1:8" ht="21.65" customHeight="1">
      <c r="A15" s="32" t="s">
        <v>146</v>
      </c>
      <c r="B15" s="27">
        <v>-65</v>
      </c>
      <c r="C15" s="24"/>
      <c r="D15" s="24">
        <v>205</v>
      </c>
      <c r="E15" s="24"/>
      <c r="F15" s="27">
        <v>-90</v>
      </c>
      <c r="G15" s="24"/>
      <c r="H15" s="24">
        <v>82</v>
      </c>
    </row>
    <row r="16" spans="1:8" ht="21.75" customHeight="1">
      <c r="A16" s="32" t="s">
        <v>187</v>
      </c>
      <c r="B16" s="27">
        <v>-1</v>
      </c>
      <c r="C16" s="24"/>
      <c r="D16" s="24">
        <v>0</v>
      </c>
      <c r="E16" s="24"/>
      <c r="F16" s="27">
        <v>-1</v>
      </c>
      <c r="G16" s="24"/>
      <c r="H16" s="24">
        <v>0</v>
      </c>
    </row>
    <row r="17" spans="1:8" ht="21.75" customHeight="1">
      <c r="A17" s="32" t="s">
        <v>186</v>
      </c>
      <c r="B17" s="27">
        <v>-9</v>
      </c>
      <c r="C17" s="24"/>
      <c r="D17" s="24">
        <v>0</v>
      </c>
      <c r="E17" s="24"/>
      <c r="F17" s="27">
        <v>-9</v>
      </c>
      <c r="G17" s="24"/>
      <c r="H17" s="24">
        <v>0</v>
      </c>
    </row>
    <row r="18" spans="1:8" ht="21.75" customHeight="1">
      <c r="A18" s="32" t="s">
        <v>160</v>
      </c>
      <c r="B18" s="27">
        <v>-35029</v>
      </c>
      <c r="C18" s="24"/>
      <c r="D18" s="27">
        <v>91266</v>
      </c>
      <c r="E18" s="24"/>
      <c r="F18" s="27">
        <v>-31126</v>
      </c>
      <c r="G18" s="24"/>
      <c r="H18" s="27">
        <v>93590</v>
      </c>
    </row>
    <row r="19" spans="1:8" ht="21.65" customHeight="1">
      <c r="A19" s="32" t="s">
        <v>182</v>
      </c>
      <c r="B19" s="27">
        <v>2141</v>
      </c>
      <c r="C19" s="24"/>
      <c r="D19" s="27">
        <v>27058</v>
      </c>
      <c r="E19" s="24"/>
      <c r="F19" s="27">
        <v>0</v>
      </c>
      <c r="G19" s="24"/>
      <c r="H19" s="33">
        <v>0</v>
      </c>
    </row>
    <row r="20" spans="1:8" ht="21.75" customHeight="1">
      <c r="A20" s="32" t="s">
        <v>183</v>
      </c>
      <c r="B20" s="27">
        <v>-119</v>
      </c>
      <c r="C20" s="24"/>
      <c r="D20" s="27">
        <v>-315</v>
      </c>
      <c r="E20" s="24"/>
      <c r="F20" s="27">
        <v>-105</v>
      </c>
      <c r="G20" s="24"/>
      <c r="H20" s="27">
        <v>-315</v>
      </c>
    </row>
    <row r="21" spans="1:8" ht="21.5" customHeight="1">
      <c r="A21" s="32" t="s">
        <v>184</v>
      </c>
      <c r="B21" s="27">
        <v>703</v>
      </c>
      <c r="C21" s="24"/>
      <c r="D21" s="24">
        <v>735</v>
      </c>
      <c r="E21" s="24"/>
      <c r="F21" s="27">
        <v>2340</v>
      </c>
      <c r="G21" s="24"/>
      <c r="H21" s="24">
        <v>659</v>
      </c>
    </row>
    <row r="22" spans="1:8" ht="21.75" customHeight="1">
      <c r="A22" s="32" t="s">
        <v>185</v>
      </c>
      <c r="B22" s="27">
        <v>-57423</v>
      </c>
      <c r="C22" s="24"/>
      <c r="D22" s="24">
        <v>-57243</v>
      </c>
      <c r="E22" s="24"/>
      <c r="F22" s="27">
        <v>-38945</v>
      </c>
      <c r="G22" s="24"/>
      <c r="H22" s="24">
        <v>-38560</v>
      </c>
    </row>
    <row r="23" spans="1:8" ht="21.75" customHeight="1">
      <c r="A23" s="1" t="s">
        <v>206</v>
      </c>
      <c r="B23" s="27">
        <v>242</v>
      </c>
      <c r="C23" s="24"/>
      <c r="D23" s="27">
        <v>-201575</v>
      </c>
      <c r="E23" s="24"/>
      <c r="F23" s="27">
        <v>0</v>
      </c>
      <c r="G23" s="24"/>
      <c r="H23" s="24">
        <v>0</v>
      </c>
    </row>
    <row r="24" spans="1:8" ht="21.75" customHeight="1">
      <c r="A24" s="1" t="s">
        <v>207</v>
      </c>
      <c r="B24" s="27">
        <v>0</v>
      </c>
      <c r="C24" s="24"/>
      <c r="D24" s="3">
        <v>796</v>
      </c>
      <c r="E24" s="24"/>
      <c r="F24" s="27">
        <v>0</v>
      </c>
      <c r="G24" s="24"/>
      <c r="H24" s="24">
        <v>0</v>
      </c>
    </row>
    <row r="25" spans="1:8" ht="21.75" customHeight="1">
      <c r="A25" s="1" t="s">
        <v>129</v>
      </c>
      <c r="B25" s="27">
        <v>0</v>
      </c>
      <c r="C25" s="24"/>
      <c r="D25" s="27">
        <v>0</v>
      </c>
      <c r="E25" s="24"/>
      <c r="F25" s="27">
        <v>0</v>
      </c>
      <c r="G25" s="24"/>
      <c r="H25" s="33">
        <v>-308242</v>
      </c>
    </row>
    <row r="26" spans="1:8" ht="21.75" customHeight="1">
      <c r="A26" s="32" t="s">
        <v>143</v>
      </c>
      <c r="B26" s="39">
        <v>-21875</v>
      </c>
      <c r="C26" s="24"/>
      <c r="D26" s="39">
        <v>-25675</v>
      </c>
      <c r="E26" s="24"/>
      <c r="F26" s="39">
        <v>-46409</v>
      </c>
      <c r="G26" s="24"/>
      <c r="H26" s="39">
        <v>-54540</v>
      </c>
    </row>
    <row r="27" spans="1:8" ht="21.65" customHeight="1">
      <c r="A27" s="34"/>
      <c r="B27" s="24">
        <f>SUM(B10:B26)</f>
        <v>160522</v>
      </c>
      <c r="C27" s="70"/>
      <c r="D27" s="24">
        <f>SUM(D10:D26)</f>
        <v>255685</v>
      </c>
      <c r="E27" s="70"/>
      <c r="F27" s="24">
        <f>SUM(F10:F26)</f>
        <v>-15172</v>
      </c>
      <c r="G27" s="70"/>
      <c r="H27" s="24">
        <f>SUM(H10:H26)</f>
        <v>-1701</v>
      </c>
    </row>
    <row r="28" spans="1:8" ht="21.65" customHeight="1">
      <c r="A28" s="31" t="s">
        <v>40</v>
      </c>
      <c r="B28" s="24"/>
      <c r="C28" s="24"/>
      <c r="D28" s="24"/>
      <c r="E28" s="24"/>
      <c r="F28" s="24"/>
      <c r="G28" s="24"/>
      <c r="H28" s="24"/>
    </row>
    <row r="29" spans="1:8" ht="21.65" customHeight="1">
      <c r="A29" s="32" t="s">
        <v>123</v>
      </c>
      <c r="B29" s="27">
        <v>-16893</v>
      </c>
      <c r="C29" s="24"/>
      <c r="D29" s="33">
        <v>236064</v>
      </c>
      <c r="E29" s="24"/>
      <c r="F29" s="27">
        <v>23201</v>
      </c>
      <c r="G29" s="24"/>
      <c r="H29" s="27">
        <v>278308</v>
      </c>
    </row>
    <row r="30" spans="1:8" ht="21.75" customHeight="1">
      <c r="A30" s="32" t="s">
        <v>188</v>
      </c>
      <c r="B30" s="27">
        <v>-30543</v>
      </c>
      <c r="C30" s="24"/>
      <c r="D30" s="27">
        <v>-4006</v>
      </c>
      <c r="E30" s="27"/>
      <c r="F30" s="27">
        <v>0</v>
      </c>
      <c r="G30" s="27"/>
      <c r="H30" s="24">
        <v>0</v>
      </c>
    </row>
    <row r="31" spans="1:8" ht="21.75" customHeight="1">
      <c r="A31" s="32" t="s">
        <v>4</v>
      </c>
      <c r="B31" s="27">
        <v>0</v>
      </c>
      <c r="C31" s="24"/>
      <c r="D31" s="27">
        <v>12501</v>
      </c>
      <c r="E31" s="24"/>
      <c r="F31" s="27">
        <v>0</v>
      </c>
      <c r="G31" s="24"/>
      <c r="H31" s="27">
        <v>13270</v>
      </c>
    </row>
    <row r="32" spans="1:8" ht="21.75" customHeight="1">
      <c r="A32" s="32" t="s">
        <v>19</v>
      </c>
      <c r="B32" s="27">
        <v>3329</v>
      </c>
      <c r="C32" s="24"/>
      <c r="D32" s="27">
        <v>-51239</v>
      </c>
      <c r="E32" s="24"/>
      <c r="F32" s="27">
        <v>3074</v>
      </c>
      <c r="G32" s="24"/>
      <c r="H32" s="24">
        <v>1</v>
      </c>
    </row>
    <row r="33" spans="1:8" ht="21.75" customHeight="1">
      <c r="A33" s="3" t="s">
        <v>124</v>
      </c>
      <c r="B33" s="27">
        <v>9745</v>
      </c>
      <c r="C33" s="24"/>
      <c r="D33" s="33">
        <v>-8368</v>
      </c>
      <c r="E33" s="24"/>
      <c r="F33" s="27">
        <v>-1065</v>
      </c>
      <c r="G33" s="24"/>
      <c r="H33" s="33">
        <v>-13913</v>
      </c>
    </row>
    <row r="34" spans="1:8" ht="21.75" customHeight="1">
      <c r="A34" s="32" t="s">
        <v>107</v>
      </c>
      <c r="B34" s="27">
        <v>-23701</v>
      </c>
      <c r="C34" s="24"/>
      <c r="D34" s="27">
        <v>-8424</v>
      </c>
      <c r="E34" s="24"/>
      <c r="F34" s="27">
        <v>-327</v>
      </c>
      <c r="G34" s="24"/>
      <c r="H34" s="24">
        <v>474</v>
      </c>
    </row>
    <row r="35" spans="1:8" ht="21.75" customHeight="1">
      <c r="A35" s="32" t="s">
        <v>108</v>
      </c>
      <c r="B35" s="27">
        <v>23747</v>
      </c>
      <c r="C35" s="24"/>
      <c r="D35" s="27">
        <v>-1078</v>
      </c>
      <c r="E35" s="24"/>
      <c r="F35" s="27">
        <v>24882</v>
      </c>
      <c r="G35" s="24"/>
      <c r="H35" s="24">
        <v>28</v>
      </c>
    </row>
    <row r="36" spans="1:8" ht="21.75" customHeight="1">
      <c r="A36" s="32" t="s">
        <v>139</v>
      </c>
      <c r="B36" s="27">
        <v>17503</v>
      </c>
      <c r="C36" s="24"/>
      <c r="D36" s="27">
        <v>-12530</v>
      </c>
      <c r="E36" s="24"/>
      <c r="F36" s="27">
        <v>0</v>
      </c>
      <c r="G36" s="24"/>
      <c r="H36" s="24">
        <v>0</v>
      </c>
    </row>
    <row r="37" spans="1:8" ht="21.75" customHeight="1">
      <c r="A37" s="32" t="s">
        <v>140</v>
      </c>
      <c r="B37" s="27">
        <v>1870</v>
      </c>
      <c r="C37" s="24"/>
      <c r="D37" s="27">
        <v>-9284</v>
      </c>
      <c r="E37" s="24"/>
      <c r="F37" s="27">
        <v>892</v>
      </c>
      <c r="G37" s="24"/>
      <c r="H37" s="27">
        <v>-2378</v>
      </c>
    </row>
    <row r="38" spans="1:8" s="2" customFormat="1" ht="21.75" customHeight="1">
      <c r="A38" s="36" t="s">
        <v>20</v>
      </c>
      <c r="B38" s="27">
        <v>-23782</v>
      </c>
      <c r="C38" s="70"/>
      <c r="D38" s="27">
        <v>-20715</v>
      </c>
      <c r="E38" s="70"/>
      <c r="F38" s="27">
        <v>-741</v>
      </c>
      <c r="G38" s="70"/>
      <c r="H38" s="29">
        <v>-4402</v>
      </c>
    </row>
    <row r="39" spans="1:8" s="2" customFormat="1" ht="21.75" customHeight="1">
      <c r="A39" s="36" t="s">
        <v>118</v>
      </c>
      <c r="B39" s="27">
        <v>2987</v>
      </c>
      <c r="C39" s="70"/>
      <c r="D39" s="27">
        <v>6723</v>
      </c>
      <c r="E39" s="70"/>
      <c r="F39" s="39">
        <v>674</v>
      </c>
      <c r="G39" s="70"/>
      <c r="H39" s="39">
        <v>-315</v>
      </c>
    </row>
    <row r="40" spans="1:8" ht="21.75" customHeight="1">
      <c r="A40" s="32" t="s">
        <v>195</v>
      </c>
      <c r="B40" s="37">
        <f>SUM(B27:B39)</f>
        <v>124784</v>
      </c>
      <c r="C40" s="70"/>
      <c r="D40" s="37">
        <f>SUM(D27:D39)</f>
        <v>395329</v>
      </c>
      <c r="E40" s="70"/>
      <c r="F40" s="27">
        <f>SUM(F27:F39)</f>
        <v>35418</v>
      </c>
      <c r="G40" s="70"/>
      <c r="H40" s="27">
        <f>SUM(H27:H39)</f>
        <v>269372</v>
      </c>
    </row>
    <row r="41" spans="1:8" ht="21.75" customHeight="1">
      <c r="A41" s="32" t="s">
        <v>69</v>
      </c>
      <c r="B41" s="27">
        <v>-13571</v>
      </c>
      <c r="C41" s="24"/>
      <c r="D41" s="27">
        <v>-44698</v>
      </c>
      <c r="E41" s="24"/>
      <c r="F41" s="27">
        <v>-1761</v>
      </c>
      <c r="G41" s="24"/>
      <c r="H41" s="27">
        <v>-34854</v>
      </c>
    </row>
    <row r="42" spans="1:8" ht="21.75" customHeight="1">
      <c r="A42" s="34" t="s">
        <v>194</v>
      </c>
      <c r="B42" s="78">
        <f>SUM(B40:B41)</f>
        <v>111213</v>
      </c>
      <c r="C42" s="24"/>
      <c r="D42" s="78">
        <f>SUM(D40:D41)</f>
        <v>350631</v>
      </c>
      <c r="E42" s="24"/>
      <c r="F42" s="78">
        <f>SUM(F40:F41)</f>
        <v>33657</v>
      </c>
      <c r="G42" s="24"/>
      <c r="H42" s="78">
        <f>SUM(H40:H41)</f>
        <v>234518</v>
      </c>
    </row>
    <row r="43" spans="1:8" ht="21.75" customHeight="1">
      <c r="A43" s="15" t="s">
        <v>90</v>
      </c>
    </row>
    <row r="44" spans="1:8" ht="21.75" customHeight="1">
      <c r="A44" s="15" t="s">
        <v>85</v>
      </c>
      <c r="C44" s="5"/>
      <c r="E44" s="5"/>
    </row>
    <row r="45" spans="1:8" ht="21.75" customHeight="1">
      <c r="A45" s="4"/>
      <c r="B45" s="4"/>
      <c r="C45" s="4"/>
      <c r="D45" s="4"/>
      <c r="E45" s="4"/>
    </row>
    <row r="46" spans="1:8" ht="21.75" customHeight="1">
      <c r="A46" s="17"/>
      <c r="B46" s="209" t="s">
        <v>31</v>
      </c>
      <c r="C46" s="209"/>
      <c r="D46" s="209"/>
      <c r="E46" s="209"/>
      <c r="F46" s="209" t="s">
        <v>41</v>
      </c>
      <c r="G46" s="209"/>
      <c r="H46" s="209"/>
    </row>
    <row r="47" spans="1:8" ht="21.75" customHeight="1">
      <c r="A47" s="17"/>
      <c r="B47" s="210" t="s">
        <v>77</v>
      </c>
      <c r="C47" s="210"/>
      <c r="D47" s="210"/>
      <c r="E47" s="210"/>
      <c r="F47" s="210" t="s">
        <v>77</v>
      </c>
      <c r="G47" s="210"/>
      <c r="H47" s="210"/>
    </row>
    <row r="48" spans="1:8" ht="21.75" customHeight="1">
      <c r="A48" s="17"/>
      <c r="B48" s="210" t="s">
        <v>78</v>
      </c>
      <c r="C48" s="210"/>
      <c r="D48" s="210"/>
      <c r="E48" s="210"/>
      <c r="F48" s="210" t="s">
        <v>78</v>
      </c>
      <c r="G48" s="210"/>
      <c r="H48" s="210"/>
    </row>
    <row r="49" spans="1:8" ht="21.75" customHeight="1">
      <c r="A49" s="14"/>
      <c r="B49" s="18">
        <v>2564</v>
      </c>
      <c r="C49" s="18"/>
      <c r="D49" s="18">
        <v>2563</v>
      </c>
      <c r="E49" s="18"/>
      <c r="F49" s="18">
        <v>2564</v>
      </c>
      <c r="G49" s="18"/>
      <c r="H49" s="18">
        <v>2563</v>
      </c>
    </row>
    <row r="50" spans="1:8" ht="21.75" customHeight="1">
      <c r="B50" s="208" t="s">
        <v>79</v>
      </c>
      <c r="C50" s="208"/>
      <c r="D50" s="208"/>
      <c r="E50" s="208"/>
      <c r="F50" s="208"/>
      <c r="G50" s="208"/>
      <c r="H50" s="208"/>
    </row>
    <row r="51" spans="1:8" ht="21.75" customHeight="1">
      <c r="A51" s="30" t="s">
        <v>21</v>
      </c>
      <c r="B51" s="5"/>
      <c r="C51" s="6"/>
      <c r="D51" s="5"/>
      <c r="E51" s="6"/>
      <c r="F51" s="6"/>
      <c r="G51" s="6"/>
      <c r="H51" s="6"/>
    </row>
    <row r="52" spans="1:8" ht="21.75" customHeight="1">
      <c r="A52" s="32" t="s">
        <v>86</v>
      </c>
      <c r="B52" s="27">
        <v>613</v>
      </c>
      <c r="C52" s="24"/>
      <c r="D52" s="27">
        <v>-2430</v>
      </c>
      <c r="E52" s="24"/>
      <c r="F52" s="27">
        <v>245</v>
      </c>
      <c r="G52" s="24"/>
      <c r="H52" s="27">
        <v>-2430</v>
      </c>
    </row>
    <row r="53" spans="1:8" ht="21.75" customHeight="1">
      <c r="A53" s="32" t="s">
        <v>74</v>
      </c>
      <c r="B53" s="27">
        <v>140</v>
      </c>
      <c r="C53" s="24"/>
      <c r="D53" s="27">
        <v>315</v>
      </c>
      <c r="E53" s="24"/>
      <c r="F53" s="27">
        <v>126</v>
      </c>
      <c r="G53" s="24"/>
      <c r="H53" s="24">
        <v>315</v>
      </c>
    </row>
    <row r="54" spans="1:8" ht="21.75" customHeight="1">
      <c r="A54" s="32" t="s">
        <v>111</v>
      </c>
      <c r="B54" s="27">
        <v>-16431</v>
      </c>
      <c r="C54" s="24"/>
      <c r="D54" s="27">
        <v>-2012</v>
      </c>
      <c r="E54" s="24"/>
      <c r="F54" s="27">
        <v>-12970</v>
      </c>
      <c r="G54" s="24"/>
      <c r="H54" s="27">
        <v>-1501</v>
      </c>
    </row>
    <row r="55" spans="1:8" ht="21.75" customHeight="1">
      <c r="A55" s="32" t="s">
        <v>189</v>
      </c>
      <c r="B55" s="27">
        <v>2</v>
      </c>
      <c r="C55" s="24"/>
      <c r="D55" s="27">
        <v>1061</v>
      </c>
      <c r="E55" s="24"/>
      <c r="F55" s="27">
        <v>0</v>
      </c>
      <c r="G55" s="24"/>
      <c r="H55" s="27">
        <v>1061</v>
      </c>
    </row>
    <row r="56" spans="1:8" ht="21.75" customHeight="1">
      <c r="A56" s="3" t="s">
        <v>158</v>
      </c>
      <c r="B56" s="27">
        <v>0</v>
      </c>
      <c r="C56" s="33"/>
      <c r="D56" s="27">
        <v>0</v>
      </c>
      <c r="E56" s="70"/>
      <c r="F56" s="27">
        <v>753</v>
      </c>
      <c r="G56" s="24"/>
      <c r="H56" s="27">
        <v>91</v>
      </c>
    </row>
    <row r="57" spans="1:8" ht="21.75" customHeight="1">
      <c r="A57" s="3" t="s">
        <v>156</v>
      </c>
      <c r="B57" s="27">
        <v>0</v>
      </c>
      <c r="C57" s="33"/>
      <c r="D57" s="27">
        <v>0</v>
      </c>
      <c r="E57" s="70"/>
      <c r="F57" s="27">
        <v>-50825</v>
      </c>
      <c r="G57" s="24"/>
      <c r="H57" s="27">
        <v>-17237</v>
      </c>
    </row>
    <row r="58" spans="1:8" ht="21.75" customHeight="1">
      <c r="A58" s="3" t="s">
        <v>190</v>
      </c>
      <c r="B58" s="27">
        <v>0</v>
      </c>
      <c r="C58" s="33"/>
      <c r="D58" s="27">
        <v>0</v>
      </c>
      <c r="E58" s="70"/>
      <c r="F58" s="27">
        <v>7</v>
      </c>
      <c r="G58" s="24"/>
      <c r="H58" s="27">
        <v>0</v>
      </c>
    </row>
    <row r="59" spans="1:8" ht="21.75" customHeight="1">
      <c r="A59" s="3" t="s">
        <v>157</v>
      </c>
      <c r="B59" s="27">
        <v>0</v>
      </c>
      <c r="C59" s="33"/>
      <c r="D59" s="27">
        <v>0</v>
      </c>
      <c r="E59" s="70"/>
      <c r="F59" s="27">
        <v>-61</v>
      </c>
      <c r="G59" s="24"/>
      <c r="H59" s="27">
        <v>-2</v>
      </c>
    </row>
    <row r="60" spans="1:8" ht="21.75" customHeight="1">
      <c r="A60" s="3" t="s">
        <v>191</v>
      </c>
      <c r="B60" s="27">
        <v>10000</v>
      </c>
      <c r="C60" s="33"/>
      <c r="D60" s="27">
        <v>0</v>
      </c>
      <c r="E60" s="70"/>
      <c r="F60" s="27">
        <v>10000</v>
      </c>
      <c r="G60" s="24"/>
      <c r="H60" s="27">
        <v>0</v>
      </c>
    </row>
    <row r="61" spans="1:8" ht="21.75" customHeight="1">
      <c r="A61" s="3" t="s">
        <v>192</v>
      </c>
      <c r="B61" s="27">
        <v>-10000</v>
      </c>
      <c r="C61" s="33"/>
      <c r="D61" s="27">
        <v>-61000</v>
      </c>
      <c r="E61" s="70"/>
      <c r="F61" s="27">
        <v>-10000</v>
      </c>
      <c r="G61" s="24"/>
      <c r="H61" s="27">
        <v>-61000</v>
      </c>
    </row>
    <row r="62" spans="1:8" ht="21.75" customHeight="1">
      <c r="A62" s="3" t="s">
        <v>110</v>
      </c>
      <c r="B62" s="27">
        <v>0</v>
      </c>
      <c r="C62" s="70"/>
      <c r="D62" s="33">
        <v>683684</v>
      </c>
      <c r="E62" s="70"/>
      <c r="F62" s="27">
        <v>0</v>
      </c>
      <c r="G62" s="24"/>
      <c r="H62" s="33">
        <v>683684</v>
      </c>
    </row>
    <row r="63" spans="1:8" ht="21.75" customHeight="1">
      <c r="A63" s="3" t="s">
        <v>129</v>
      </c>
      <c r="B63" s="27">
        <v>0</v>
      </c>
      <c r="C63" s="70"/>
      <c r="D63" s="33">
        <v>308242</v>
      </c>
      <c r="E63" s="70"/>
      <c r="F63" s="27">
        <v>0</v>
      </c>
      <c r="G63" s="24"/>
      <c r="H63" s="33">
        <v>308242</v>
      </c>
    </row>
    <row r="64" spans="1:8" ht="21.75" customHeight="1">
      <c r="A64" s="3" t="s">
        <v>91</v>
      </c>
      <c r="B64" s="27">
        <v>1</v>
      </c>
      <c r="C64" s="70"/>
      <c r="D64" s="33">
        <v>16099</v>
      </c>
      <c r="E64" s="70"/>
      <c r="F64" s="27">
        <v>15844</v>
      </c>
      <c r="G64" s="24"/>
      <c r="H64" s="33">
        <v>11177</v>
      </c>
    </row>
    <row r="65" spans="1:8" ht="21.75" customHeight="1">
      <c r="A65" s="34" t="s">
        <v>70</v>
      </c>
      <c r="B65" s="78">
        <f>SUM(B52:B64)</f>
        <v>-15675</v>
      </c>
      <c r="C65" s="24"/>
      <c r="D65" s="78">
        <f>SUM(D52:D64)</f>
        <v>943959</v>
      </c>
      <c r="E65" s="24"/>
      <c r="F65" s="78">
        <f>SUM(F52:F64)</f>
        <v>-46881</v>
      </c>
      <c r="G65" s="24"/>
      <c r="H65" s="78">
        <f>SUM(H52:H64)</f>
        <v>922400</v>
      </c>
    </row>
    <row r="66" spans="1:8" ht="21.75" customHeight="1">
      <c r="A66" s="34"/>
      <c r="B66" s="27"/>
      <c r="C66" s="24"/>
      <c r="D66" s="27"/>
      <c r="E66" s="24"/>
      <c r="F66" s="24"/>
      <c r="G66" s="24"/>
      <c r="H66" s="24"/>
    </row>
    <row r="67" spans="1:8" ht="21.75" customHeight="1">
      <c r="A67" s="30" t="s">
        <v>22</v>
      </c>
      <c r="B67" s="27"/>
      <c r="C67" s="24"/>
      <c r="D67" s="27"/>
      <c r="E67" s="24"/>
      <c r="F67" s="24"/>
      <c r="G67" s="24"/>
      <c r="H67" s="24"/>
    </row>
    <row r="68" spans="1:8" ht="21.75" customHeight="1">
      <c r="A68" s="32" t="s">
        <v>112</v>
      </c>
      <c r="B68" s="27">
        <v>0</v>
      </c>
      <c r="C68" s="27"/>
      <c r="D68" s="53">
        <v>40000</v>
      </c>
      <c r="E68" s="27"/>
      <c r="F68" s="27">
        <v>261333</v>
      </c>
      <c r="G68" s="27"/>
      <c r="H68" s="53">
        <v>322943</v>
      </c>
    </row>
    <row r="69" spans="1:8" ht="21.75" customHeight="1">
      <c r="A69" s="76" t="s">
        <v>113</v>
      </c>
      <c r="B69" s="27">
        <v>-80000</v>
      </c>
      <c r="C69" s="27"/>
      <c r="D69" s="53">
        <v>-210000</v>
      </c>
      <c r="E69" s="27"/>
      <c r="F69" s="27">
        <v>-214565</v>
      </c>
      <c r="G69" s="27"/>
      <c r="H69" s="53">
        <v>-362611</v>
      </c>
    </row>
    <row r="70" spans="1:8" ht="21.75" customHeight="1">
      <c r="A70" s="3" t="s">
        <v>132</v>
      </c>
      <c r="B70" s="27">
        <v>0</v>
      </c>
      <c r="C70" s="27"/>
      <c r="D70" s="33">
        <v>1560000</v>
      </c>
      <c r="E70" s="27"/>
      <c r="F70" s="27">
        <v>0</v>
      </c>
      <c r="G70" s="27"/>
      <c r="H70" s="33">
        <v>1560000</v>
      </c>
    </row>
    <row r="71" spans="1:8" ht="21.75" customHeight="1">
      <c r="A71" s="3" t="s">
        <v>151</v>
      </c>
      <c r="B71" s="27">
        <v>0</v>
      </c>
      <c r="C71" s="27"/>
      <c r="D71" s="33">
        <v>-2630000</v>
      </c>
      <c r="E71" s="27"/>
      <c r="F71" s="27">
        <v>0</v>
      </c>
      <c r="G71" s="27"/>
      <c r="H71" s="33">
        <v>-2630000</v>
      </c>
    </row>
    <row r="72" spans="1:8" ht="23.25" customHeight="1">
      <c r="A72" s="3" t="s">
        <v>144</v>
      </c>
      <c r="B72" s="27">
        <v>-1095</v>
      </c>
      <c r="C72" s="27"/>
      <c r="D72" s="27">
        <v>-1095</v>
      </c>
      <c r="E72" s="27"/>
      <c r="F72" s="27">
        <v>-1138</v>
      </c>
      <c r="G72" s="27"/>
      <c r="H72" s="27">
        <v>-379</v>
      </c>
    </row>
    <row r="73" spans="1:8" ht="21.75" customHeight="1">
      <c r="A73" s="32" t="s">
        <v>71</v>
      </c>
      <c r="B73" s="27">
        <v>-59390</v>
      </c>
      <c r="C73" s="27"/>
      <c r="D73" s="27">
        <v>-74023</v>
      </c>
      <c r="E73" s="27"/>
      <c r="F73" s="27">
        <v>-49427</v>
      </c>
      <c r="G73" s="27"/>
      <c r="H73" s="27">
        <v>-62614</v>
      </c>
    </row>
    <row r="74" spans="1:8" ht="21.75" customHeight="1">
      <c r="A74" s="34" t="s">
        <v>196</v>
      </c>
      <c r="B74" s="78">
        <f>SUM(B68:B73)</f>
        <v>-140485</v>
      </c>
      <c r="C74" s="24"/>
      <c r="D74" s="78">
        <f>SUM(D68:D73)</f>
        <v>-1315118</v>
      </c>
      <c r="E74" s="24"/>
      <c r="F74" s="78">
        <f>SUM(F68:F73)</f>
        <v>-3797</v>
      </c>
      <c r="G74" s="24"/>
      <c r="H74" s="78">
        <f>SUM(H68:H73)</f>
        <v>-1172661</v>
      </c>
    </row>
    <row r="75" spans="1:8" ht="21.75" customHeight="1">
      <c r="A75" s="14"/>
      <c r="B75" s="70"/>
      <c r="C75" s="24"/>
      <c r="D75" s="70"/>
      <c r="E75" s="24"/>
      <c r="F75" s="24"/>
      <c r="G75" s="24"/>
      <c r="H75" s="24"/>
    </row>
    <row r="76" spans="1:8" ht="21.75" customHeight="1">
      <c r="A76" s="34" t="s">
        <v>197</v>
      </c>
      <c r="B76" s="77">
        <f>+B42+B65+B74</f>
        <v>-44947</v>
      </c>
      <c r="C76" s="77"/>
      <c r="D76" s="77">
        <f>+D42+D65+D74</f>
        <v>-20528</v>
      </c>
      <c r="E76" s="77"/>
      <c r="F76" s="77">
        <f>+F42+F65+F74</f>
        <v>-17021</v>
      </c>
      <c r="G76" s="77"/>
      <c r="H76" s="77">
        <f>+H42+H65+H74</f>
        <v>-15743</v>
      </c>
    </row>
    <row r="77" spans="1:8" ht="21.75" customHeight="1">
      <c r="A77" s="32" t="s">
        <v>130</v>
      </c>
      <c r="B77" s="67">
        <v>69755</v>
      </c>
      <c r="C77" s="70"/>
      <c r="D77" s="67">
        <v>51233</v>
      </c>
      <c r="E77" s="70"/>
      <c r="F77" s="67">
        <v>39267</v>
      </c>
      <c r="G77" s="70"/>
      <c r="H77" s="67">
        <v>35077</v>
      </c>
    </row>
    <row r="78" spans="1:8" ht="21.75" customHeight="1" thickBot="1">
      <c r="A78" s="34" t="s">
        <v>131</v>
      </c>
      <c r="B78" s="81">
        <f>SUM(B76:B77)</f>
        <v>24808</v>
      </c>
      <c r="C78" s="29"/>
      <c r="D78" s="81">
        <f>SUM(D76:D77)</f>
        <v>30705</v>
      </c>
      <c r="E78" s="29"/>
      <c r="F78" s="81">
        <f>SUM(F76:F77)</f>
        <v>22246</v>
      </c>
      <c r="G78" s="29"/>
      <c r="H78" s="81">
        <f>SUM(H76:H77)</f>
        <v>19334</v>
      </c>
    </row>
    <row r="79" spans="1:8" ht="22.5" thickTop="1">
      <c r="A79" s="34"/>
      <c r="B79" s="11"/>
      <c r="C79" s="21"/>
      <c r="D79" s="11"/>
      <c r="E79" s="21"/>
      <c r="F79" s="11"/>
      <c r="G79" s="21"/>
      <c r="H79" s="11"/>
    </row>
    <row r="80" spans="1:8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  <row r="90" ht="21.75" customHeight="1"/>
    <row r="91" ht="21.75" customHeight="1"/>
    <row r="92" ht="21.75" customHeight="1"/>
    <row r="93" ht="21.75" customHeight="1"/>
    <row r="94" ht="21.75" customHeight="1"/>
    <row r="95" ht="21.75" customHeight="1"/>
    <row r="96" ht="21.75" customHeight="1"/>
    <row r="97" ht="21.75" customHeight="1"/>
  </sheetData>
  <mergeCells count="14">
    <mergeCell ref="B48:E48"/>
    <mergeCell ref="F48:H48"/>
    <mergeCell ref="B50:H50"/>
    <mergeCell ref="B4:E4"/>
    <mergeCell ref="F4:H4"/>
    <mergeCell ref="B5:E5"/>
    <mergeCell ref="F5:H5"/>
    <mergeCell ref="B6:D6"/>
    <mergeCell ref="F6:H6"/>
    <mergeCell ref="B8:H8"/>
    <mergeCell ref="B46:E46"/>
    <mergeCell ref="F46:H46"/>
    <mergeCell ref="B47:E47"/>
    <mergeCell ref="F47:H47"/>
  </mergeCells>
  <pageMargins left="0.7" right="0.7" top="0.48" bottom="0.5" header="0.5" footer="0.5"/>
  <pageSetup paperSize="9" scale="82" firstPageNumber="12" orientation="portrait" useFirstPageNumber="1" r:id="rId1"/>
  <headerFooter alignWithMargins="0">
    <oddFooter xml:space="preserve">&amp;L&amp;15หมายเหตุประกอบงบการเงินเป็นส่วนหนึ่งของงบการเงินนี้&amp;16
&amp;C&amp;15&amp;P&amp;R&amp;"Angsana New,Italic"&amp;15
</oddFoot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BS-3-5</vt:lpstr>
      <vt:lpstr>PL</vt:lpstr>
      <vt:lpstr>SH-8</vt:lpstr>
      <vt:lpstr>SH-9</vt:lpstr>
      <vt:lpstr>SH-10</vt:lpstr>
      <vt:lpstr>SH-11</vt:lpstr>
      <vt:lpstr>CF</vt:lpstr>
      <vt:lpstr>'BS-3-5'!Print_Area</vt:lpstr>
      <vt:lpstr>CF!Print_Area</vt:lpstr>
      <vt:lpstr>PL!Print_Area</vt:lpstr>
      <vt:lpstr>'SH-11'!Print_Area</vt:lpstr>
      <vt:lpstr>'SH-8'!Print_Area</vt:lpstr>
      <vt:lpstr>'SH-9'!Print_Area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Nopparat, Suriyaworapant</cp:lastModifiedBy>
  <cp:lastPrinted>2021-05-08T15:51:32Z</cp:lastPrinted>
  <dcterms:created xsi:type="dcterms:W3CDTF">2005-04-19T13:30:30Z</dcterms:created>
  <dcterms:modified xsi:type="dcterms:W3CDTF">2021-05-09T09:51:19Z</dcterms:modified>
</cp:coreProperties>
</file>