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suriyaworapant\Desktop\GLAND\FY21\Q1'21\FS\SET file\"/>
    </mc:Choice>
  </mc:AlternateContent>
  <xr:revisionPtr revIDLastSave="0" documentId="13_ncr:1_{CED81EC3-CC30-4E51-841B-53840EC7237A}" xr6:coauthVersionLast="45" xr6:coauthVersionMax="45" xr10:uidLastSave="{00000000-0000-0000-0000-000000000000}"/>
  <bookViews>
    <workbookView xWindow="-110" yWindow="-110" windowWidth="19420" windowHeight="10420" tabRatio="845" xr2:uid="{00000000-000D-0000-FFFF-FFFF00000000}"/>
  </bookViews>
  <sheets>
    <sheet name="BS-2-4" sheetId="25" r:id="rId1"/>
    <sheet name="PL5-6" sheetId="19" r:id="rId2"/>
    <sheet name="SCE-Conso7" sheetId="5" r:id="rId3"/>
    <sheet name="SCE-Conso8" sheetId="23" r:id="rId4"/>
    <sheet name="SCE-Separate9" sheetId="18" r:id="rId5"/>
    <sheet name="SCE-Separate10" sheetId="24" r:id="rId6"/>
    <sheet name="SCE-SeperateFS (2)" sheetId="20" state="hidden" r:id="rId7"/>
    <sheet name="SCF11-12" sheetId="6" r:id="rId8"/>
  </sheets>
  <definedNames>
    <definedName name="_Hlk120336604" localSheetId="7">'SCF11-12'!$A$32</definedName>
    <definedName name="_xlnm.Print_Area" localSheetId="0">'BS-2-4'!$A$1:$J$103</definedName>
    <definedName name="_xlnm.Print_Area" localSheetId="1">'PL5-6'!$A$1:$I$64</definedName>
    <definedName name="_xlnm.Print_Area" localSheetId="6">'SCE-SeperateFS (2)'!$A$1:$AT$97</definedName>
    <definedName name="_xlnm.Print_Area" localSheetId="7">'SCF11-12'!$A$1:$H$83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7" i="5" l="1"/>
  <c r="H69" i="6" l="1"/>
  <c r="F69" i="6"/>
  <c r="D69" i="6"/>
  <c r="B69" i="6"/>
  <c r="H28" i="6"/>
  <c r="D28" i="6"/>
  <c r="X17" i="5"/>
  <c r="P17" i="5"/>
  <c r="N17" i="5"/>
  <c r="L17" i="5"/>
  <c r="J17" i="5"/>
  <c r="H17" i="5"/>
  <c r="F17" i="5"/>
  <c r="D17" i="5"/>
  <c r="B17" i="5"/>
  <c r="I48" i="19"/>
  <c r="I49" i="19" s="1"/>
  <c r="G49" i="19"/>
  <c r="E48" i="19"/>
  <c r="E49" i="19" s="1"/>
  <c r="C48" i="19"/>
  <c r="C49" i="19" s="1"/>
  <c r="J98" i="25" l="1"/>
  <c r="J100" i="25" l="1"/>
  <c r="J67" i="25"/>
  <c r="J57" i="25"/>
  <c r="J30" i="25"/>
  <c r="J17" i="25"/>
  <c r="F98" i="25"/>
  <c r="F100" i="25" s="1"/>
  <c r="F67" i="25"/>
  <c r="F57" i="25"/>
  <c r="F30" i="25"/>
  <c r="F17" i="25"/>
  <c r="H98" i="25"/>
  <c r="H100" i="25" s="1"/>
  <c r="D98" i="25"/>
  <c r="D100" i="25" s="1"/>
  <c r="H67" i="25"/>
  <c r="D67" i="25"/>
  <c r="H57" i="25"/>
  <c r="D57" i="25"/>
  <c r="H30" i="25"/>
  <c r="D30" i="25"/>
  <c r="H17" i="25"/>
  <c r="D17" i="25"/>
  <c r="D32" i="25" l="1"/>
  <c r="D69" i="25"/>
  <c r="D102" i="25" s="1"/>
  <c r="F69" i="25"/>
  <c r="F102" i="25" s="1"/>
  <c r="H32" i="25"/>
  <c r="F32" i="25"/>
  <c r="J32" i="25"/>
  <c r="J69" i="25"/>
  <c r="J102" i="25" s="1"/>
  <c r="H69" i="25"/>
  <c r="H102" i="25" s="1"/>
  <c r="H78" i="6"/>
  <c r="D78" i="6"/>
  <c r="D41" i="6"/>
  <c r="D43" i="6" s="1"/>
  <c r="I25" i="19"/>
  <c r="I17" i="19"/>
  <c r="E25" i="19"/>
  <c r="E17" i="19"/>
  <c r="E27" i="19" l="1"/>
  <c r="E30" i="19" s="1"/>
  <c r="E32" i="19" s="1"/>
  <c r="E50" i="19" s="1"/>
  <c r="I27" i="19"/>
  <c r="I30" i="19" s="1"/>
  <c r="I32" i="19" s="1"/>
  <c r="D80" i="6"/>
  <c r="D82" i="6" s="1"/>
  <c r="H41" i="6"/>
  <c r="H43" i="6" s="1"/>
  <c r="H80" i="6" s="1"/>
  <c r="H82" i="6" s="1"/>
  <c r="I50" i="19" l="1"/>
  <c r="T17" i="5" l="1"/>
  <c r="Z17" i="5" l="1"/>
  <c r="V17" i="5"/>
  <c r="C25" i="19" l="1"/>
  <c r="F78" i="6" l="1"/>
  <c r="B78" i="6"/>
  <c r="G25" i="19" l="1"/>
  <c r="G17" i="19"/>
  <c r="C17" i="19"/>
  <c r="G27" i="19" l="1"/>
  <c r="G30" i="19" s="1"/>
  <c r="G32" i="19" s="1"/>
  <c r="C27" i="19"/>
  <c r="C30" i="19" s="1"/>
  <c r="C32" i="19" s="1"/>
  <c r="C50" i="19" l="1"/>
  <c r="G50" i="19"/>
  <c r="B28" i="6" l="1"/>
  <c r="B41" i="6" s="1"/>
  <c r="B43" i="6" s="1"/>
  <c r="B80" i="6" s="1"/>
  <c r="B82" i="6" s="1"/>
  <c r="F28" i="6"/>
  <c r="F41" i="6" s="1"/>
  <c r="F43" i="6" s="1"/>
  <c r="F80" i="6" s="1"/>
  <c r="F82" i="6" s="1"/>
  <c r="AN91" i="20" l="1"/>
  <c r="AN90" i="20"/>
  <c r="AP90" i="20" s="1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J80" i="20" s="1"/>
  <c r="AH74" i="20"/>
  <c r="AF74" i="20"/>
  <c r="AF80" i="20" s="1"/>
  <c r="AD74" i="20"/>
  <c r="AB74" i="20"/>
  <c r="Z74" i="20"/>
  <c r="Z80" i="20" s="1"/>
  <c r="X74" i="20"/>
  <c r="V74" i="20"/>
  <c r="T74" i="20"/>
  <c r="T80" i="20" s="1"/>
  <c r="T92" i="20" s="1"/>
  <c r="R74" i="20"/>
  <c r="R80" i="20" s="1"/>
  <c r="P74" i="20"/>
  <c r="P80" i="20" s="1"/>
  <c r="N74" i="20"/>
  <c r="L74" i="20"/>
  <c r="H74" i="20"/>
  <c r="AN73" i="20"/>
  <c r="AP73" i="20" s="1"/>
  <c r="AT73" i="20" s="1"/>
  <c r="AP72" i="20"/>
  <c r="AT72" i="20" s="1"/>
  <c r="AN72" i="20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F68" i="20"/>
  <c r="F74" i="20" s="1"/>
  <c r="AH64" i="20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J31" i="20" s="1"/>
  <c r="AH25" i="20"/>
  <c r="AF25" i="20"/>
  <c r="AD25" i="20"/>
  <c r="AB25" i="20"/>
  <c r="AB31" i="20" s="1"/>
  <c r="Z25" i="20"/>
  <c r="Z31" i="20" s="1"/>
  <c r="X25" i="20"/>
  <c r="V25" i="20"/>
  <c r="T25" i="20"/>
  <c r="T31" i="20" s="1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AF31" i="20" l="1"/>
  <c r="AF41" i="20" s="1"/>
  <c r="AN36" i="20"/>
  <c r="P31" i="20"/>
  <c r="P41" i="20" s="1"/>
  <c r="J80" i="20"/>
  <c r="R31" i="20"/>
  <c r="R41" i="20" s="1"/>
  <c r="AH31" i="20"/>
  <c r="AH41" i="20"/>
  <c r="X80" i="20"/>
  <c r="AR80" i="20"/>
  <c r="AR31" i="20"/>
  <c r="L80" i="20"/>
  <c r="AB80" i="20"/>
  <c r="AB92" i="20" s="1"/>
  <c r="H31" i="20"/>
  <c r="H41" i="20" s="1"/>
  <c r="X31" i="20"/>
  <c r="AN16" i="20"/>
  <c r="J41" i="20"/>
  <c r="Z41" i="20"/>
  <c r="AP30" i="20"/>
  <c r="AH80" i="20"/>
  <c r="AH92" i="20" s="1"/>
  <c r="P92" i="20"/>
  <c r="AF92" i="20"/>
  <c r="AP68" i="20"/>
  <c r="AP74" i="20" s="1"/>
  <c r="H80" i="20"/>
  <c r="H92" i="20" s="1"/>
  <c r="R92" i="20"/>
  <c r="Z92" i="20"/>
  <c r="AP79" i="20"/>
  <c r="X92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AN61" i="20"/>
  <c r="N80" i="20"/>
  <c r="V80" i="20"/>
  <c r="AD80" i="20"/>
  <c r="AD92" i="20" s="1"/>
  <c r="AL80" i="20"/>
  <c r="AL92" i="20" s="1"/>
  <c r="N92" i="20"/>
  <c r="AN25" i="20"/>
  <c r="AP35" i="20"/>
  <c r="AT35" i="20" s="1"/>
  <c r="AT36" i="20" s="1"/>
  <c r="AN74" i="20"/>
  <c r="AN30" i="20"/>
  <c r="V92" i="20" l="1"/>
  <c r="AP80" i="20"/>
  <c r="AN92" i="20"/>
  <c r="AT68" i="20"/>
  <c r="AT74" i="20" s="1"/>
  <c r="AT80" i="20" s="1"/>
  <c r="AN80" i="20"/>
  <c r="AN31" i="20"/>
  <c r="AP31" i="20"/>
  <c r="AT31" i="20" s="1"/>
  <c r="AP16" i="20"/>
  <c r="AT13" i="20"/>
  <c r="AT16" i="20" s="1"/>
  <c r="AN41" i="20"/>
  <c r="AP36" i="20"/>
  <c r="F41" i="20"/>
  <c r="AP61" i="20"/>
  <c r="AP64" i="20" s="1"/>
  <c r="AT59" i="20"/>
  <c r="AT61" i="20" s="1"/>
  <c r="AT64" i="20" s="1"/>
  <c r="AP92" i="20" l="1"/>
  <c r="AT92" i="20" s="1"/>
  <c r="AP41" i="20"/>
  <c r="AT41" i="20" s="1"/>
</calcChain>
</file>

<file path=xl/sharedStrings.xml><?xml version="1.0" encoding="utf-8"?>
<sst xmlns="http://schemas.openxmlformats.org/spreadsheetml/2006/main" count="650" uniqueCount="327">
  <si>
    <t>X</t>
  </si>
  <si>
    <t>Current assets</t>
  </si>
  <si>
    <t xml:space="preserve">Cash and cash equivalents 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</si>
  <si>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</si>
  <si>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</si>
  <si>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</si>
  <si>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</si>
  <si>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</si>
  <si>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</si>
  <si>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</si>
  <si>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</si>
  <si>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</si>
  <si>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</si>
  <si>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</si>
  <si>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</si>
  <si>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</si>
  <si>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</si>
  <si>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</si>
  <si>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</si>
  <si>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</si>
  <si>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</si>
  <si>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</si>
  <si>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</si>
  <si>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</si>
  <si>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r>
      <t xml:space="preserve">Administrative expenses </t>
    </r>
    <r>
      <rPr>
        <b/>
        <sz val="11"/>
        <color indexed="12"/>
        <rFont val="Times New Roman"/>
        <family val="1"/>
      </rPr>
      <t xml:space="preserve"> </t>
    </r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</si>
  <si>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</si>
  <si>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</si>
  <si>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</si>
  <si>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</si>
  <si>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</si>
  <si>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</si>
  <si>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</si>
  <si>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</si>
  <si>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</si>
  <si>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</si>
  <si>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</si>
  <si>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</si>
  <si>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</si>
  <si>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</si>
  <si>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</si>
  <si>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Finance costs</t>
  </si>
  <si>
    <t>Changes in operating assets and liabilities</t>
  </si>
  <si>
    <t>Cash flows from financing activities</t>
  </si>
  <si>
    <t>Interest paid</t>
  </si>
  <si>
    <t>Cash flows from investing activities</t>
  </si>
  <si>
    <t xml:space="preserve">Interest received  </t>
  </si>
  <si>
    <t>Consolidated financial</t>
  </si>
  <si>
    <t>Separate financial</t>
  </si>
  <si>
    <t xml:space="preserve">  Appropriated</t>
  </si>
  <si>
    <t xml:space="preserve">    Legal reserve</t>
  </si>
  <si>
    <t xml:space="preserve">   Non-controlling interests</t>
  </si>
  <si>
    <t>owners of</t>
  </si>
  <si>
    <t xml:space="preserve">Equity </t>
  </si>
  <si>
    <t xml:space="preserve">Net cash from (used in) investing activities  </t>
  </si>
  <si>
    <t xml:space="preserve">  Non-controlling interests</t>
  </si>
  <si>
    <t>(in thousand Baht)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</si>
  <si>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</si>
  <si>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</si>
  <si>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</si>
  <si>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</si>
  <si>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</si>
  <si>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</si>
  <si>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</si>
  <si>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</si>
  <si>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</si>
  <si>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</si>
  <si>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</si>
  <si>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</si>
  <si>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</si>
  <si>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</si>
  <si>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</si>
  <si>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</si>
  <si>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</si>
  <si>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</si>
  <si>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</si>
  <si>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</si>
  <si>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</si>
  <si>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</si>
  <si>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</si>
  <si>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</si>
  <si>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</si>
  <si>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</si>
  <si>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</si>
  <si>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</si>
  <si>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</si>
  <si>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</si>
  <si>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</si>
  <si>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</si>
  <si>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</si>
  <si>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</si>
  <si>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</si>
  <si>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</si>
  <si>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</si>
  <si>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</si>
  <si>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</si>
  <si>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</si>
  <si>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</si>
  <si>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</si>
  <si>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</si>
  <si>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</si>
  <si>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</si>
  <si>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</si>
  <si>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</si>
  <si>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</si>
  <si>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</si>
  <si>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</si>
  <si>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</si>
  <si>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</si>
  <si>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</si>
  <si>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</si>
  <si>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 xml:space="preserve">Acquisition of property, plant and equipment  </t>
  </si>
  <si>
    <t>(discount)</t>
  </si>
  <si>
    <t>income (expense)</t>
  </si>
  <si>
    <t>of</t>
  </si>
  <si>
    <t>Balance at 30 June 2018</t>
  </si>
  <si>
    <t>Equity</t>
  </si>
  <si>
    <r>
      <t xml:space="preserve">Other components of </t>
    </r>
    <r>
      <rPr>
        <sz val="11"/>
        <rFont val="Times New Roman"/>
        <family val="1"/>
      </rPr>
      <t>equity</t>
    </r>
  </si>
  <si>
    <t>Revenue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</si>
  <si>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</si>
  <si>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</si>
  <si>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</si>
  <si>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</si>
  <si>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</si>
  <si>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</si>
  <si>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</si>
  <si>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</si>
  <si>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</si>
  <si>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</si>
  <si>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</si>
  <si>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</si>
  <si>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</si>
  <si>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</si>
  <si>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</si>
  <si>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</si>
  <si>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</si>
  <si>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</si>
  <si>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</si>
  <si>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</si>
  <si>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</si>
  <si>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</si>
  <si>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</si>
  <si>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</si>
  <si>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</si>
  <si>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</si>
  <si>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</si>
  <si>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</si>
  <si>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</si>
  <si>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</si>
  <si>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</si>
  <si>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</si>
  <si>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</si>
  <si>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</si>
  <si>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</si>
  <si>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</si>
  <si>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</si>
  <si>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</si>
  <si>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</si>
  <si>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</si>
  <si>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 xml:space="preserve">  Authorised share capital</t>
  </si>
  <si>
    <t xml:space="preserve">  Issued and paid-up share capital</t>
  </si>
  <si>
    <t>Total revenue</t>
  </si>
  <si>
    <t>the parent</t>
  </si>
  <si>
    <t>Grand Canal Land Public Company Limited and its subsidiaries</t>
  </si>
  <si>
    <t>31 March</t>
  </si>
  <si>
    <t>statements</t>
  </si>
  <si>
    <t>Short-term loans to related parties</t>
  </si>
  <si>
    <t>Restricted bank deposits</t>
  </si>
  <si>
    <t>Long-term loans to related parties</t>
  </si>
  <si>
    <t>Intangible assets</t>
  </si>
  <si>
    <t>Short-term loans from financial institutions</t>
  </si>
  <si>
    <t>Retention payable</t>
  </si>
  <si>
    <t>Short-term loans from related parties</t>
  </si>
  <si>
    <t xml:space="preserve">Current portion of advance rental </t>
  </si>
  <si>
    <t xml:space="preserve">   and service income</t>
  </si>
  <si>
    <t>Rental and service retention</t>
  </si>
  <si>
    <t>Advance rental and service income</t>
  </si>
  <si>
    <t>Share premium</t>
  </si>
  <si>
    <t>Adjustment to present assets purchased</t>
  </si>
  <si>
    <t>Adjustment of equity interests</t>
  </si>
  <si>
    <t xml:space="preserve">    under common control at book value</t>
  </si>
  <si>
    <t xml:space="preserve">    under reverse acquisition</t>
  </si>
  <si>
    <t>Retained earnings</t>
  </si>
  <si>
    <t xml:space="preserve">  Unappropriated</t>
  </si>
  <si>
    <t>Statement of comprehensive income (Unaudited)</t>
  </si>
  <si>
    <t>Other income</t>
  </si>
  <si>
    <t>Revenue from rental and rendering service</t>
  </si>
  <si>
    <t>Revenue from sales of real estate</t>
  </si>
  <si>
    <t>Cost of sales of real estate</t>
  </si>
  <si>
    <t>Loss on changes in fair value of investment properties</t>
  </si>
  <si>
    <t>Profit before income tax expense</t>
  </si>
  <si>
    <t>Profit for the period</t>
  </si>
  <si>
    <t>Profit attributable to: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</si>
  <si>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</si>
  <si>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</si>
  <si>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Consolidated financial statements</t>
  </si>
  <si>
    <t>Adjustment</t>
  </si>
  <si>
    <t xml:space="preserve">to present </t>
  </si>
  <si>
    <t>assets purchased</t>
  </si>
  <si>
    <t xml:space="preserve">under common </t>
  </si>
  <si>
    <t>control at</t>
  </si>
  <si>
    <t>book value</t>
  </si>
  <si>
    <t xml:space="preserve"> interest in </t>
  </si>
  <si>
    <t xml:space="preserve"> the subsidiary </t>
  </si>
  <si>
    <t>Separate financial statements</t>
  </si>
  <si>
    <t xml:space="preserve">    Profit</t>
  </si>
  <si>
    <t xml:space="preserve">Three-month period ended </t>
  </si>
  <si>
    <t xml:space="preserve">Proceeds from sale of equipment </t>
  </si>
  <si>
    <t>Proceed from capital reduction of associate</t>
  </si>
  <si>
    <t>Cash and cash equivalents at 31 March</t>
  </si>
  <si>
    <t>Cash and cash equivalents at 1 January</t>
  </si>
  <si>
    <t>Long-term loans from financial institutions</t>
  </si>
  <si>
    <t>Gain on changes in fair value of investment properties</t>
  </si>
  <si>
    <t xml:space="preserve">Other comprehensive income </t>
  </si>
  <si>
    <t xml:space="preserve"> Issued and </t>
  </si>
  <si>
    <t>share capital</t>
  </si>
  <si>
    <t>Adjustment of</t>
  </si>
  <si>
    <t>Cost of rental and services</t>
  </si>
  <si>
    <t>Selling expenses</t>
  </si>
  <si>
    <t>Adjustments to reconcile profit to cash receipts (payments)</t>
  </si>
  <si>
    <t>Gain on disposal of property, plant and equipment</t>
  </si>
  <si>
    <t>Tax paid</t>
  </si>
  <si>
    <t>Acquisition of investment properties</t>
  </si>
  <si>
    <t>Proceeds from sale of investment properties</t>
  </si>
  <si>
    <t>Proceeds from short-term loans from related parties</t>
  </si>
  <si>
    <t>Repayment of short-term loans from related parties</t>
  </si>
  <si>
    <t>Proceeds from short-term loans from financial institutions</t>
  </si>
  <si>
    <t>Realisation of advance rental and service income</t>
  </si>
  <si>
    <t xml:space="preserve">Dividend received </t>
  </si>
  <si>
    <t>Three-month period ended 31 March 2020</t>
  </si>
  <si>
    <t>Balance at 1 January 2020</t>
  </si>
  <si>
    <t>Balance at 31 March 2020</t>
  </si>
  <si>
    <t xml:space="preserve">Investments in associates </t>
  </si>
  <si>
    <t>Property, plant and equipment</t>
  </si>
  <si>
    <t>Current portion of debentures</t>
  </si>
  <si>
    <t>Contractor payables</t>
  </si>
  <si>
    <t>Non-current provisions for employee benefits</t>
  </si>
  <si>
    <t>Total equity</t>
  </si>
  <si>
    <t>Total liabilities and equity</t>
  </si>
  <si>
    <t>Trade and other receivables</t>
  </si>
  <si>
    <t>Trade and other payables</t>
  </si>
  <si>
    <t xml:space="preserve">   at Baht 1 per share)</t>
  </si>
  <si>
    <t>Dividend income</t>
  </si>
  <si>
    <t>Total other</t>
  </si>
  <si>
    <t xml:space="preserve">Dividend income </t>
  </si>
  <si>
    <t>Lease liabilities</t>
  </si>
  <si>
    <t>Proceeds from repayment of short-term loans to related parties</t>
  </si>
  <si>
    <t>Debentures</t>
  </si>
  <si>
    <t xml:space="preserve">  (6,535,484,202 ordinary shares, par value </t>
  </si>
  <si>
    <t>Equity attributable to owners of the parent</t>
  </si>
  <si>
    <t>Total comprehensive income attributable to:</t>
  </si>
  <si>
    <t>Items that will not be reclassified subsequently to profit or loss</t>
  </si>
  <si>
    <t xml:space="preserve">   Owners of parent</t>
  </si>
  <si>
    <t xml:space="preserve">  Owners of parent</t>
  </si>
  <si>
    <t>Profit from operating activities</t>
  </si>
  <si>
    <t>Payment for short-term loans to related parties</t>
  </si>
  <si>
    <t>Payment for long-term loans to related parties</t>
  </si>
  <si>
    <t>Repayment of short-term loans from financial institutions</t>
  </si>
  <si>
    <t xml:space="preserve">Other current financial assets - investment </t>
  </si>
  <si>
    <t>Tax expense</t>
  </si>
  <si>
    <t xml:space="preserve">Cash payments for other current financial assets - investment </t>
  </si>
  <si>
    <t xml:space="preserve">Trade and other payables </t>
  </si>
  <si>
    <t xml:space="preserve">  (6,499,829,661 ordinary shares, par value </t>
  </si>
  <si>
    <t>Three-month period ended 31 March 2021</t>
  </si>
  <si>
    <t>Balance at 1 January 2021</t>
  </si>
  <si>
    <t>Balance at 31 March 2021</t>
  </si>
  <si>
    <t>Real estate projects development for sale</t>
  </si>
  <si>
    <t xml:space="preserve">   in debt securities</t>
  </si>
  <si>
    <t>Deposits and advance received from customers</t>
  </si>
  <si>
    <t>Current income tax payable</t>
  </si>
  <si>
    <t>4, 5</t>
  </si>
  <si>
    <t xml:space="preserve">Current portion of lease liabilities </t>
  </si>
  <si>
    <t>Net decrease in cash and cash equivalents</t>
  </si>
  <si>
    <t>Other non-current financial asset - long term investment</t>
  </si>
  <si>
    <t>Loss on remeasurements of defined benefit plans</t>
  </si>
  <si>
    <t xml:space="preserve">Gain on investments in equity instruments </t>
  </si>
  <si>
    <t xml:space="preserve">     designated at FVOCI</t>
  </si>
  <si>
    <t>Total items that will not be reclassified to profit or loss</t>
  </si>
  <si>
    <t>Other comprehensive income for the period, net of tax</t>
  </si>
  <si>
    <t>Impact of changes in accounting policies</t>
  </si>
  <si>
    <t xml:space="preserve"> equity interests</t>
  </si>
  <si>
    <t>under reverse</t>
  </si>
  <si>
    <t>acquisition</t>
  </si>
  <si>
    <t>Other components of equity</t>
  </si>
  <si>
    <t xml:space="preserve">Gain on  </t>
  </si>
  <si>
    <t xml:space="preserve"> investments in  </t>
  </si>
  <si>
    <t>equity instruments</t>
  </si>
  <si>
    <t xml:space="preserve">designated at fair </t>
  </si>
  <si>
    <t xml:space="preserve">value through other </t>
  </si>
  <si>
    <t> income</t>
  </si>
  <si>
    <t xml:space="preserve">   Other comprehensive income</t>
  </si>
  <si>
    <t xml:space="preserve">   Profit</t>
  </si>
  <si>
    <t>of equity</t>
  </si>
  <si>
    <t>(Reversal of) impairment loss recognised in profit or loss</t>
  </si>
  <si>
    <t xml:space="preserve">Gain on fair value adjustment - investment in debt securities </t>
  </si>
  <si>
    <t>Gain on sales of investment in debt securities</t>
  </si>
  <si>
    <t>Loss (gain) on changes in fair value of investment properties</t>
  </si>
  <si>
    <t>Provision for employee benefits</t>
  </si>
  <si>
    <t xml:space="preserve">Proceeds from repayment of long-term loans to related parties </t>
  </si>
  <si>
    <t xml:space="preserve">Proceed from sale of other current financial assets  </t>
  </si>
  <si>
    <t xml:space="preserve">   - investment in debt securities</t>
  </si>
  <si>
    <t>Payment of lease liabilities</t>
  </si>
  <si>
    <t xml:space="preserve"> Adjustment</t>
  </si>
  <si>
    <t xml:space="preserve">for change in </t>
  </si>
  <si>
    <t> investments in</t>
  </si>
  <si>
    <t xml:space="preserve"> for change in </t>
  </si>
  <si>
    <t xml:space="preserve"> of equity</t>
  </si>
  <si>
    <t>attributable</t>
  </si>
  <si>
    <t>to owners of</t>
  </si>
  <si>
    <t>controlling</t>
  </si>
  <si>
    <t>under common</t>
  </si>
  <si>
    <t>Real estate development for sale decrease from transfer to cost of sale</t>
  </si>
  <si>
    <t>Balance at 1 January 2020 - as reported</t>
  </si>
  <si>
    <t>Gain on</t>
  </si>
  <si>
    <t>measuring</t>
  </si>
  <si>
    <t>financial</t>
  </si>
  <si>
    <t>assets</t>
  </si>
  <si>
    <t>financial assets</t>
  </si>
  <si>
    <t>Share of loss (profit) of associates accounted for using equity method, net of tax</t>
  </si>
  <si>
    <t>Share of loss of  joint ventures accounted for using equity method, net of tax</t>
  </si>
  <si>
    <t>Net cash generated from operating activities</t>
  </si>
  <si>
    <t xml:space="preserve">Net cash generated from operating activities </t>
  </si>
  <si>
    <t>in debt securities</t>
  </si>
  <si>
    <t xml:space="preserve">Net cash used in financing activities  </t>
  </si>
  <si>
    <t>Share of profit (loss) of associates and joint venture</t>
  </si>
  <si>
    <t>7, 11</t>
  </si>
  <si>
    <t>10, 11</t>
  </si>
  <si>
    <t>4, 11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</si>
</sst>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6" formatCode="_(* #,##0.000_);_(* \(#,##0.000\);_(* &quot;-&quot;??_);_(@_)"/>
  </numFmts>
  <fonts count="26" x14ac:knownFonts="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4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3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top" wrapText="1"/>
    </xf>
    <xf numFmtId="37" fontId="5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14" fillId="0" borderId="0" xfId="0" applyFont="1" applyFill="1" applyAlignment="1"/>
    <xf numFmtId="0" fontId="15" fillId="0" borderId="0" xfId="0" applyFont="1" applyFill="1" applyAlignment="1">
      <alignment horizontal="left"/>
    </xf>
    <xf numFmtId="0" fontId="13" fillId="0" borderId="0" xfId="0" applyFont="1" applyFill="1" applyAlignment="1"/>
    <xf numFmtId="0" fontId="3" fillId="0" borderId="0" xfId="0" applyFont="1" applyFill="1" applyBorder="1" applyAlignment="1"/>
    <xf numFmtId="37" fontId="15" fillId="0" borderId="0" xfId="0" applyNumberFormat="1" applyFont="1" applyFill="1" applyBorder="1" applyAlignment="1"/>
    <xf numFmtId="37" fontId="15" fillId="0" borderId="0" xfId="0" applyNumberFormat="1" applyFont="1" applyFill="1" applyAlignment="1"/>
    <xf numFmtId="0" fontId="18" fillId="0" borderId="0" xfId="0" applyFont="1" applyFill="1" applyAlignment="1"/>
    <xf numFmtId="0" fontId="16" fillId="0" borderId="0" xfId="0" applyFont="1" applyFill="1" applyAlignment="1"/>
    <xf numFmtId="37" fontId="14" fillId="0" borderId="0" xfId="0" applyNumberFormat="1" applyFont="1" applyFill="1" applyAlignment="1">
      <alignment horizontal="right"/>
    </xf>
    <xf numFmtId="37" fontId="13" fillId="0" borderId="0" xfId="0" applyNumberFormat="1" applyFont="1" applyFill="1" applyAlignment="1">
      <alignment horizontal="right"/>
    </xf>
    <xf numFmtId="37" fontId="1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43" fontId="3" fillId="0" borderId="0" xfId="1" applyFont="1" applyFill="1" applyAlignment="1">
      <alignment horizontal="righ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37" fontId="3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0" fontId="6" fillId="0" borderId="0" xfId="0" applyFont="1" applyFill="1"/>
    <xf numFmtId="164" fontId="5" fillId="0" borderId="0" xfId="1" applyNumberFormat="1" applyFont="1" applyFill="1" applyAlignment="1"/>
    <xf numFmtId="0" fontId="24" fillId="0" borderId="0" xfId="0" applyFont="1" applyFill="1" applyAlignment="1">
      <alignment horizontal="left"/>
    </xf>
    <xf numFmtId="0" fontId="2" fillId="0" borderId="0" xfId="0" applyFont="1" applyFill="1" applyBorder="1" applyAlignment="1"/>
    <xf numFmtId="164" fontId="5" fillId="0" borderId="0" xfId="1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0" fontId="5" fillId="0" borderId="10" xfId="0" applyFont="1" applyFill="1" applyBorder="1" applyAlignment="1"/>
    <xf numFmtId="0" fontId="8" fillId="0" borderId="0" xfId="0" applyFont="1" applyFill="1" applyBorder="1"/>
    <xf numFmtId="0" fontId="5" fillId="0" borderId="6" xfId="0" applyFont="1" applyFill="1" applyBorder="1" applyAlignment="1">
      <alignment horizontal="left"/>
    </xf>
    <xf numFmtId="0" fontId="22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right"/>
    </xf>
    <xf numFmtId="37" fontId="3" fillId="0" borderId="7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37" fontId="3" fillId="0" borderId="1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22" fillId="0" borderId="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1" fontId="3" fillId="0" borderId="0" xfId="0" applyNumberFormat="1" applyFont="1" applyFill="1" applyAlignment="1">
      <alignment horizontal="right"/>
    </xf>
    <xf numFmtId="41" fontId="3" fillId="0" borderId="0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Border="1" applyAlignment="1">
      <alignment horizontal="right"/>
    </xf>
    <xf numFmtId="41" fontId="3" fillId="0" borderId="5" xfId="0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Fill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3" borderId="0" xfId="0" applyFont="1" applyFill="1" applyAlignment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Border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Border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37" fontId="5" fillId="3" borderId="0" xfId="0" applyNumberFormat="1" applyFont="1" applyFill="1" applyBorder="1" applyAlignment="1">
      <alignment horizontal="right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0" applyNumberFormat="1" applyFont="1" applyFill="1" applyAlignment="1"/>
    <xf numFmtId="164" fontId="3" fillId="0" borderId="0" xfId="0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horizontal="center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2" xfId="1" applyNumberFormat="1" applyFont="1" applyFill="1" applyBorder="1" applyAlignment="1"/>
    <xf numFmtId="164" fontId="3" fillId="0" borderId="4" xfId="0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wrapText="1"/>
    </xf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horizontal="left" wrapText="1"/>
    </xf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43" fontId="5" fillId="0" borderId="0" xfId="1" applyFont="1" applyFill="1" applyAlignment="1"/>
    <xf numFmtId="43" fontId="5" fillId="0" borderId="0" xfId="1" applyFont="1" applyFill="1" applyBorder="1" applyAlignment="1"/>
    <xf numFmtId="164" fontId="3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 indent="1"/>
    </xf>
    <xf numFmtId="0" fontId="5" fillId="0" borderId="0" xfId="0" applyFont="1" applyFill="1" applyBorder="1" applyAlignment="1">
      <alignment horizontal="center" vertical="center"/>
    </xf>
    <xf numFmtId="43" fontId="5" fillId="0" borderId="1" xfId="1" applyFont="1" applyFill="1" applyBorder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37" fontId="5" fillId="0" borderId="0" xfId="0" applyNumberFormat="1" applyFont="1" applyFill="1" applyBorder="1" applyAlignment="1"/>
    <xf numFmtId="164" fontId="5" fillId="0" borderId="3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wrapText="1"/>
    </xf>
    <xf numFmtId="3" fontId="5" fillId="0" borderId="0" xfId="0" applyNumberFormat="1" applyFont="1" applyFill="1"/>
    <xf numFmtId="37" fontId="3" fillId="0" borderId="4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5" fillId="0" borderId="0" xfId="0" quotePrefix="1" applyFont="1" applyFill="1" applyAlignment="1"/>
    <xf numFmtId="0" fontId="5" fillId="0" borderId="0" xfId="0" applyFont="1" applyAlignment="1">
      <alignment horizontal="center" vertical="center"/>
    </xf>
    <xf numFmtId="0" fontId="5" fillId="0" borderId="0" xfId="0" quotePrefix="1" applyFont="1"/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14" fillId="0" borderId="0" xfId="0" applyFont="1" applyFill="1"/>
    <xf numFmtId="0" fontId="13" fillId="0" borderId="0" xfId="0" applyFont="1" applyFill="1"/>
    <xf numFmtId="0" fontId="23" fillId="0" borderId="0" xfId="0" applyFont="1" applyFill="1" applyAlignment="1">
      <alignment horizontal="left" wrapText="1"/>
    </xf>
    <xf numFmtId="37" fontId="7" fillId="0" borderId="0" xfId="0" applyNumberFormat="1" applyFont="1" applyFill="1" applyAlignment="1">
      <alignment horizontal="center"/>
    </xf>
    <xf numFmtId="37" fontId="5" fillId="0" borderId="0" xfId="0" applyNumberFormat="1" applyFont="1" applyFill="1"/>
    <xf numFmtId="0" fontId="5" fillId="0" borderId="0" xfId="0" quotePrefix="1" applyFont="1" applyFill="1" applyAlignment="1">
      <alignment wrapText="1"/>
    </xf>
    <xf numFmtId="37" fontId="3" fillId="0" borderId="3" xfId="0" applyNumberFormat="1" applyFont="1" applyFill="1" applyBorder="1"/>
    <xf numFmtId="37" fontId="3" fillId="0" borderId="0" xfId="0" applyNumberFormat="1" applyFont="1" applyFill="1"/>
    <xf numFmtId="37" fontId="3" fillId="0" borderId="0" xfId="0" applyNumberFormat="1" applyFont="1" applyFill="1" applyBorder="1"/>
    <xf numFmtId="37" fontId="3" fillId="0" borderId="4" xfId="0" applyNumberFormat="1" applyFont="1" applyFill="1" applyBorder="1"/>
    <xf numFmtId="37" fontId="3" fillId="0" borderId="1" xfId="0" applyNumberFormat="1" applyFont="1" applyFill="1" applyBorder="1"/>
    <xf numFmtId="3" fontId="3" fillId="0" borderId="0" xfId="0" applyNumberFormat="1" applyFont="1" applyFill="1"/>
    <xf numFmtId="0" fontId="7" fillId="0" borderId="0" xfId="0" quotePrefix="1" applyFont="1" applyFill="1" applyAlignment="1">
      <alignment horizontal="center"/>
    </xf>
    <xf numFmtId="0" fontId="7" fillId="0" borderId="0" xfId="0" applyFont="1" applyFill="1"/>
    <xf numFmtId="37" fontId="5" fillId="0" borderId="4" xfId="0" applyNumberFormat="1" applyFont="1" applyFill="1" applyBorder="1"/>
    <xf numFmtId="37" fontId="5" fillId="0" borderId="1" xfId="0" applyNumberFormat="1" applyFont="1" applyFill="1" applyBorder="1"/>
    <xf numFmtId="49" fontId="5" fillId="0" borderId="0" xfId="0" applyNumberFormat="1" applyFont="1" applyFill="1" applyAlignment="1">
      <alignment wrapText="1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4" xfId="1" applyNumberFormat="1" applyFont="1" applyFill="1" applyBorder="1" applyAlignment="1">
      <alignment horizontal="right"/>
    </xf>
    <xf numFmtId="166" fontId="3" fillId="0" borderId="0" xfId="1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ont="1" applyFill="1" applyBorder="1" applyAlignment="1"/>
    <xf numFmtId="0" fontId="6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49" fontId="5" fillId="0" borderId="0" xfId="0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0A96B-148D-4072-93E8-B76C90A8E775}">
  <dimension ref="A1:J103"/>
  <sheetViews>
    <sheetView tabSelected="1" view="pageBreakPreview" zoomScale="70" zoomScaleNormal="85" zoomScaleSheetLayoutView="70" workbookViewId="0">
      <selection activeCell="M100" sqref="M100"/>
    </sheetView>
  </sheetViews>
  <sheetFormatPr defaultColWidth="9.09765625" defaultRowHeight="14" x14ac:dyDescent="0.3"/>
  <cols>
    <col min="1" max="1" width="51.19921875" style="6" customWidth="1"/>
    <col min="2" max="2" width="8.69921875" style="60" customWidth="1"/>
    <col min="3" max="3" width="1.3984375" style="60" customWidth="1"/>
    <col min="4" max="4" width="14.09765625" style="60" customWidth="1"/>
    <col min="5" max="5" width="1.3984375" style="60" customWidth="1"/>
    <col min="6" max="6" width="14.09765625" style="60" customWidth="1"/>
    <col min="7" max="7" width="1.3984375" style="60" customWidth="1"/>
    <col min="8" max="8" width="14.09765625" style="60" customWidth="1"/>
    <col min="9" max="9" width="1.3984375" style="60" customWidth="1"/>
    <col min="10" max="10" width="14.09765625" style="60" customWidth="1"/>
    <col min="11" max="16384" width="9.09765625" style="60"/>
  </cols>
  <sheetData>
    <row r="1" spans="1:10" s="237" customFormat="1" ht="21.75" customHeight="1" x14ac:dyDescent="0.4">
      <c r="A1" s="30" t="s">
        <v>162</v>
      </c>
    </row>
    <row r="2" spans="1:10" s="238" customFormat="1" ht="21.75" customHeight="1" x14ac:dyDescent="0.35">
      <c r="A2" s="231" t="s">
        <v>78</v>
      </c>
    </row>
    <row r="3" spans="1:10" s="238" customFormat="1" ht="21.75" customHeight="1" x14ac:dyDescent="0.35">
      <c r="A3" s="231"/>
    </row>
    <row r="4" spans="1:10" ht="21.75" customHeight="1" x14ac:dyDescent="0.3">
      <c r="A4" s="229"/>
      <c r="D4" s="258" t="s">
        <v>46</v>
      </c>
      <c r="E4" s="258"/>
      <c r="F4" s="258"/>
      <c r="H4" s="258" t="s">
        <v>47</v>
      </c>
      <c r="I4" s="258"/>
      <c r="J4" s="258"/>
    </row>
    <row r="5" spans="1:10" ht="21.65" customHeight="1" x14ac:dyDescent="0.3">
      <c r="A5" s="239"/>
      <c r="B5" s="228"/>
      <c r="C5" s="228"/>
      <c r="D5" s="259" t="s">
        <v>164</v>
      </c>
      <c r="E5" s="259"/>
      <c r="F5" s="259"/>
      <c r="G5" s="226"/>
      <c r="H5" s="259" t="s">
        <v>164</v>
      </c>
      <c r="I5" s="259"/>
      <c r="J5" s="259"/>
    </row>
    <row r="6" spans="1:10" ht="21.65" customHeight="1" x14ac:dyDescent="0.3">
      <c r="B6" s="228"/>
      <c r="C6" s="228"/>
      <c r="D6" s="227" t="s">
        <v>163</v>
      </c>
      <c r="E6" s="227"/>
      <c r="F6" s="227" t="s">
        <v>77</v>
      </c>
      <c r="G6" s="226"/>
      <c r="H6" s="227" t="s">
        <v>163</v>
      </c>
      <c r="I6" s="227"/>
      <c r="J6" s="227" t="s">
        <v>77</v>
      </c>
    </row>
    <row r="7" spans="1:10" ht="21.75" customHeight="1" x14ac:dyDescent="0.3">
      <c r="A7" s="229" t="s">
        <v>5</v>
      </c>
      <c r="B7" s="225" t="s">
        <v>23</v>
      </c>
      <c r="C7" s="225"/>
      <c r="D7" s="228">
        <v>2021</v>
      </c>
      <c r="E7" s="228"/>
      <c r="F7" s="228">
        <v>2020</v>
      </c>
      <c r="G7" s="228"/>
      <c r="H7" s="228">
        <v>2021</v>
      </c>
      <c r="I7" s="228"/>
      <c r="J7" s="228">
        <v>2020</v>
      </c>
    </row>
    <row r="8" spans="1:10" ht="21.75" customHeight="1" x14ac:dyDescent="0.3">
      <c r="A8" s="229"/>
      <c r="B8" s="225"/>
      <c r="C8" s="225"/>
      <c r="D8" s="228" t="s">
        <v>81</v>
      </c>
      <c r="E8" s="2"/>
      <c r="F8" s="7"/>
      <c r="G8" s="228"/>
      <c r="H8" s="228" t="s">
        <v>81</v>
      </c>
      <c r="I8" s="228"/>
      <c r="J8" s="7"/>
    </row>
    <row r="9" spans="1:10" ht="21.75" customHeight="1" x14ac:dyDescent="0.3">
      <c r="B9" s="228"/>
      <c r="C9" s="228"/>
      <c r="D9" s="260" t="s">
        <v>55</v>
      </c>
      <c r="E9" s="260"/>
      <c r="F9" s="260"/>
      <c r="G9" s="260"/>
      <c r="H9" s="260"/>
      <c r="I9" s="260"/>
      <c r="J9" s="260"/>
    </row>
    <row r="10" spans="1:10" ht="21.75" customHeight="1" x14ac:dyDescent="0.3">
      <c r="A10" s="100" t="s">
        <v>1</v>
      </c>
      <c r="B10" s="225"/>
      <c r="C10" s="225"/>
    </row>
    <row r="11" spans="1:10" ht="21.75" customHeight="1" x14ac:dyDescent="0.3">
      <c r="A11" s="28" t="s">
        <v>2</v>
      </c>
      <c r="B11" s="240"/>
      <c r="C11" s="225"/>
      <c r="D11" s="241">
        <v>24808</v>
      </c>
      <c r="E11" s="241"/>
      <c r="F11" s="241">
        <v>69755</v>
      </c>
      <c r="G11" s="241"/>
      <c r="H11" s="241">
        <v>22246</v>
      </c>
      <c r="I11" s="241"/>
      <c r="J11" s="241">
        <v>39267</v>
      </c>
    </row>
    <row r="12" spans="1:10" ht="21.75" customHeight="1" x14ac:dyDescent="0.3">
      <c r="A12" s="28" t="s">
        <v>238</v>
      </c>
      <c r="B12" s="240" t="s">
        <v>269</v>
      </c>
      <c r="C12" s="225"/>
      <c r="D12" s="241">
        <v>181521</v>
      </c>
      <c r="E12" s="241"/>
      <c r="F12" s="241">
        <v>164562</v>
      </c>
      <c r="G12" s="241"/>
      <c r="H12" s="241">
        <v>87912</v>
      </c>
      <c r="I12" s="241"/>
      <c r="J12" s="241">
        <v>113736</v>
      </c>
    </row>
    <row r="13" spans="1:10" ht="21.75" customHeight="1" x14ac:dyDescent="0.3">
      <c r="A13" s="28" t="s">
        <v>165</v>
      </c>
      <c r="B13" s="240">
        <v>4</v>
      </c>
      <c r="C13" s="225"/>
      <c r="D13" s="199">
        <v>0</v>
      </c>
      <c r="E13" s="199"/>
      <c r="F13" s="199">
        <v>0</v>
      </c>
      <c r="G13" s="241"/>
      <c r="H13" s="241">
        <v>1680002</v>
      </c>
      <c r="I13" s="241"/>
      <c r="J13" s="241">
        <v>1630067</v>
      </c>
    </row>
    <row r="14" spans="1:10" ht="21.75" customHeight="1" x14ac:dyDescent="0.3">
      <c r="A14" s="28" t="s">
        <v>265</v>
      </c>
      <c r="B14" s="240" t="s">
        <v>324</v>
      </c>
      <c r="C14" s="225"/>
      <c r="D14" s="241">
        <v>928506</v>
      </c>
      <c r="E14" s="241"/>
      <c r="F14" s="241">
        <v>889573</v>
      </c>
      <c r="G14" s="241"/>
      <c r="H14" s="241">
        <v>623563</v>
      </c>
      <c r="I14" s="241"/>
      <c r="J14" s="241">
        <v>623563</v>
      </c>
    </row>
    <row r="15" spans="1:10" ht="21.75" customHeight="1" x14ac:dyDescent="0.3">
      <c r="A15" s="28" t="s">
        <v>257</v>
      </c>
      <c r="B15" s="240"/>
      <c r="C15" s="225"/>
      <c r="D15" s="241"/>
      <c r="E15" s="241"/>
      <c r="F15" s="241"/>
      <c r="G15" s="241"/>
      <c r="H15" s="241"/>
      <c r="I15" s="241"/>
      <c r="J15" s="241"/>
    </row>
    <row r="16" spans="1:10" ht="21.75" customHeight="1" x14ac:dyDescent="0.3">
      <c r="A16" s="242" t="s">
        <v>266</v>
      </c>
      <c r="B16" s="240">
        <v>16</v>
      </c>
      <c r="C16" s="225"/>
      <c r="D16" s="241">
        <v>40133</v>
      </c>
      <c r="E16" s="241"/>
      <c r="F16" s="241">
        <v>40123</v>
      </c>
      <c r="G16" s="241"/>
      <c r="H16" s="241">
        <v>40133</v>
      </c>
      <c r="I16" s="241"/>
      <c r="J16" s="241">
        <v>40123</v>
      </c>
    </row>
    <row r="17" spans="1:10" ht="21.75" customHeight="1" x14ac:dyDescent="0.3">
      <c r="A17" s="59" t="s">
        <v>4</v>
      </c>
      <c r="B17" s="225"/>
      <c r="C17" s="225"/>
      <c r="D17" s="243">
        <f>SUM(D11:D16)</f>
        <v>1174968</v>
      </c>
      <c r="E17" s="244"/>
      <c r="F17" s="243">
        <f>SUM(F11:F16)</f>
        <v>1164013</v>
      </c>
      <c r="G17" s="244"/>
      <c r="H17" s="243">
        <f>SUM(H11:H16)</f>
        <v>2453856</v>
      </c>
      <c r="I17" s="244"/>
      <c r="J17" s="243">
        <f>SUM(J11:J16)</f>
        <v>2446756</v>
      </c>
    </row>
    <row r="18" spans="1:10" ht="21.75" customHeight="1" x14ac:dyDescent="0.3">
      <c r="B18" s="225"/>
      <c r="C18" s="225"/>
      <c r="D18" s="241"/>
      <c r="E18" s="241"/>
      <c r="F18" s="241"/>
      <c r="G18" s="241"/>
      <c r="H18" s="241"/>
      <c r="I18" s="241"/>
      <c r="J18" s="241"/>
    </row>
    <row r="19" spans="1:10" ht="21.75" customHeight="1" x14ac:dyDescent="0.3">
      <c r="A19" s="100" t="s">
        <v>6</v>
      </c>
      <c r="B19" s="225"/>
      <c r="C19" s="225"/>
      <c r="D19" s="241"/>
      <c r="E19" s="241"/>
      <c r="F19" s="241"/>
      <c r="G19" s="241"/>
      <c r="H19" s="241"/>
      <c r="I19" s="241"/>
      <c r="J19" s="241"/>
    </row>
    <row r="20" spans="1:10" ht="21.75" customHeight="1" x14ac:dyDescent="0.3">
      <c r="A20" s="28" t="s">
        <v>272</v>
      </c>
      <c r="B20" s="225">
        <v>6</v>
      </c>
      <c r="C20" s="225"/>
      <c r="D20" s="241">
        <v>594465</v>
      </c>
      <c r="E20" s="241"/>
      <c r="F20" s="241">
        <v>571510</v>
      </c>
      <c r="G20" s="241"/>
      <c r="H20" s="199">
        <v>0</v>
      </c>
      <c r="I20" s="241"/>
      <c r="J20" s="199">
        <v>0</v>
      </c>
    </row>
    <row r="21" spans="1:10" ht="21.75" customHeight="1" x14ac:dyDescent="0.3">
      <c r="A21" s="28" t="s">
        <v>166</v>
      </c>
      <c r="B21" s="240">
        <v>11</v>
      </c>
      <c r="C21" s="225"/>
      <c r="D21" s="241">
        <v>1000</v>
      </c>
      <c r="E21" s="241"/>
      <c r="F21" s="241">
        <v>1000</v>
      </c>
      <c r="G21" s="241"/>
      <c r="H21" s="199">
        <v>0</v>
      </c>
      <c r="I21" s="241"/>
      <c r="J21" s="199">
        <v>0</v>
      </c>
    </row>
    <row r="22" spans="1:10" ht="21.75" customHeight="1" x14ac:dyDescent="0.3">
      <c r="A22" s="28" t="s">
        <v>231</v>
      </c>
      <c r="B22" s="240">
        <v>8</v>
      </c>
      <c r="C22" s="225"/>
      <c r="D22" s="241">
        <v>1108</v>
      </c>
      <c r="E22" s="241"/>
      <c r="F22" s="241">
        <v>1108</v>
      </c>
      <c r="G22" s="241"/>
      <c r="H22" s="241">
        <v>90</v>
      </c>
      <c r="I22" s="241"/>
      <c r="J22" s="241">
        <v>90</v>
      </c>
    </row>
    <row r="23" spans="1:10" ht="21.75" customHeight="1" x14ac:dyDescent="0.3">
      <c r="A23" s="28" t="s">
        <v>7</v>
      </c>
      <c r="B23" s="240">
        <v>9</v>
      </c>
      <c r="C23" s="225"/>
      <c r="D23" s="199">
        <v>0</v>
      </c>
      <c r="E23" s="241"/>
      <c r="F23" s="199">
        <v>0</v>
      </c>
      <c r="G23" s="241"/>
      <c r="H23" s="241">
        <v>6807675</v>
      </c>
      <c r="I23" s="241"/>
      <c r="J23" s="241">
        <v>6807675</v>
      </c>
    </row>
    <row r="24" spans="1:10" ht="21.75" customHeight="1" x14ac:dyDescent="0.3">
      <c r="A24" s="28" t="s">
        <v>167</v>
      </c>
      <c r="B24" s="240">
        <v>4</v>
      </c>
      <c r="C24" s="225"/>
      <c r="D24" s="241">
        <v>4574236</v>
      </c>
      <c r="E24" s="241"/>
      <c r="F24" s="241">
        <v>4552604</v>
      </c>
      <c r="G24" s="241"/>
      <c r="H24" s="241">
        <v>5260136</v>
      </c>
      <c r="I24" s="241"/>
      <c r="J24" s="241">
        <v>5213673</v>
      </c>
    </row>
    <row r="25" spans="1:10" ht="21.75" customHeight="1" x14ac:dyDescent="0.3">
      <c r="A25" s="28" t="s">
        <v>8</v>
      </c>
      <c r="B25" s="240" t="s">
        <v>325</v>
      </c>
      <c r="C25" s="225"/>
      <c r="D25" s="241">
        <v>22405185</v>
      </c>
      <c r="E25" s="241"/>
      <c r="F25" s="241">
        <v>22341681</v>
      </c>
      <c r="G25" s="241"/>
      <c r="H25" s="241">
        <v>10409025</v>
      </c>
      <c r="I25" s="241"/>
      <c r="J25" s="241">
        <v>10364905</v>
      </c>
    </row>
    <row r="26" spans="1:10" ht="21.75" customHeight="1" x14ac:dyDescent="0.3">
      <c r="A26" s="28" t="s">
        <v>232</v>
      </c>
      <c r="B26" s="240"/>
      <c r="C26" s="225"/>
      <c r="D26" s="241">
        <v>483718</v>
      </c>
      <c r="E26" s="241"/>
      <c r="F26" s="241">
        <v>485831</v>
      </c>
      <c r="G26" s="241"/>
      <c r="H26" s="241">
        <v>27185</v>
      </c>
      <c r="I26" s="241"/>
      <c r="J26" s="241">
        <v>28781</v>
      </c>
    </row>
    <row r="27" spans="1:10" ht="21.75" customHeight="1" x14ac:dyDescent="0.3">
      <c r="A27" s="28" t="s">
        <v>168</v>
      </c>
      <c r="B27" s="240"/>
      <c r="C27" s="225"/>
      <c r="D27" s="241">
        <v>2549</v>
      </c>
      <c r="E27" s="241"/>
      <c r="F27" s="241">
        <v>2752</v>
      </c>
      <c r="G27" s="241"/>
      <c r="H27" s="241">
        <v>2533</v>
      </c>
      <c r="I27" s="241"/>
      <c r="J27" s="241">
        <v>2727</v>
      </c>
    </row>
    <row r="28" spans="1:10" ht="21.75" customHeight="1" x14ac:dyDescent="0.3">
      <c r="A28" s="28" t="s">
        <v>9</v>
      </c>
      <c r="B28" s="240"/>
      <c r="C28" s="225"/>
      <c r="D28" s="241">
        <v>90591</v>
      </c>
      <c r="E28" s="241"/>
      <c r="F28" s="241">
        <v>92539</v>
      </c>
      <c r="G28" s="241"/>
      <c r="H28" s="199">
        <v>0</v>
      </c>
      <c r="I28" s="199"/>
      <c r="J28" s="199">
        <v>0</v>
      </c>
    </row>
    <row r="29" spans="1:10" ht="21.75" customHeight="1" x14ac:dyDescent="0.3">
      <c r="A29" s="28" t="s">
        <v>10</v>
      </c>
      <c r="B29" s="225">
        <v>4</v>
      </c>
      <c r="C29" s="225"/>
      <c r="D29" s="241">
        <v>8182</v>
      </c>
      <c r="E29" s="241"/>
      <c r="F29" s="241">
        <v>11511</v>
      </c>
      <c r="G29" s="241"/>
      <c r="H29" s="241">
        <v>1159</v>
      </c>
      <c r="I29" s="241"/>
      <c r="J29" s="241">
        <v>4234</v>
      </c>
    </row>
    <row r="30" spans="1:10" ht="21.75" customHeight="1" x14ac:dyDescent="0.3">
      <c r="A30" s="59" t="s">
        <v>11</v>
      </c>
      <c r="B30" s="225"/>
      <c r="C30" s="225"/>
      <c r="D30" s="243">
        <f>SUM(D20:D29)</f>
        <v>28161034</v>
      </c>
      <c r="E30" s="244"/>
      <c r="F30" s="243">
        <f>SUM(F20:F29)</f>
        <v>28060536</v>
      </c>
      <c r="G30" s="244"/>
      <c r="H30" s="243">
        <f>SUM(H20:H29)</f>
        <v>22507803</v>
      </c>
      <c r="I30" s="244"/>
      <c r="J30" s="243">
        <f>SUM(J20:J29)</f>
        <v>22422085</v>
      </c>
    </row>
    <row r="31" spans="1:10" ht="21.75" customHeight="1" x14ac:dyDescent="0.3">
      <c r="A31" s="59"/>
      <c r="B31" s="225"/>
      <c r="C31" s="225"/>
      <c r="D31" s="245"/>
      <c r="E31" s="244"/>
      <c r="F31" s="245"/>
      <c r="G31" s="244"/>
      <c r="H31" s="245"/>
      <c r="I31" s="244"/>
      <c r="J31" s="245"/>
    </row>
    <row r="32" spans="1:10" ht="22" customHeight="1" thickBot="1" x14ac:dyDescent="0.35">
      <c r="A32" s="24" t="s">
        <v>12</v>
      </c>
      <c r="B32" s="225"/>
      <c r="C32" s="225"/>
      <c r="D32" s="246">
        <f>SUM(D17,D30)</f>
        <v>29336002</v>
      </c>
      <c r="E32" s="244"/>
      <c r="F32" s="246">
        <f>SUM(F17,F30)</f>
        <v>29224549</v>
      </c>
      <c r="G32" s="244"/>
      <c r="H32" s="246">
        <f>SUM(H17,H30)</f>
        <v>24961659</v>
      </c>
      <c r="I32" s="244"/>
      <c r="J32" s="246">
        <f>SUM(J17,J30)</f>
        <v>24868841</v>
      </c>
    </row>
    <row r="33" spans="1:10" ht="13.5" customHeight="1" thickTop="1" x14ac:dyDescent="0.3"/>
    <row r="35" spans="1:10" s="237" customFormat="1" ht="21.75" customHeight="1" x14ac:dyDescent="0.4">
      <c r="A35" s="30" t="s">
        <v>162</v>
      </c>
    </row>
    <row r="36" spans="1:10" s="238" customFormat="1" ht="21.75" customHeight="1" x14ac:dyDescent="0.35">
      <c r="A36" s="231" t="s">
        <v>78</v>
      </c>
    </row>
    <row r="37" spans="1:10" ht="21.75" customHeight="1" x14ac:dyDescent="0.3">
      <c r="A37" s="229"/>
    </row>
    <row r="38" spans="1:10" ht="21.65" customHeight="1" x14ac:dyDescent="0.3">
      <c r="A38" s="229"/>
      <c r="D38" s="258" t="s">
        <v>46</v>
      </c>
      <c r="E38" s="258"/>
      <c r="F38" s="258"/>
      <c r="H38" s="258" t="s">
        <v>47</v>
      </c>
      <c r="I38" s="258"/>
      <c r="J38" s="258"/>
    </row>
    <row r="39" spans="1:10" ht="21.65" customHeight="1" x14ac:dyDescent="0.3">
      <c r="B39" s="228"/>
      <c r="C39" s="228"/>
      <c r="D39" s="259" t="s">
        <v>164</v>
      </c>
      <c r="E39" s="259"/>
      <c r="F39" s="259"/>
      <c r="G39" s="226"/>
      <c r="H39" s="259" t="s">
        <v>164</v>
      </c>
      <c r="I39" s="259"/>
      <c r="J39" s="259"/>
    </row>
    <row r="40" spans="1:10" ht="21.65" customHeight="1" x14ac:dyDescent="0.3">
      <c r="B40" s="228"/>
      <c r="C40" s="228"/>
      <c r="D40" s="227" t="s">
        <v>163</v>
      </c>
      <c r="E40" s="227"/>
      <c r="F40" s="227" t="s">
        <v>77</v>
      </c>
      <c r="G40" s="226"/>
      <c r="H40" s="227" t="s">
        <v>163</v>
      </c>
      <c r="I40" s="227"/>
      <c r="J40" s="227" t="s">
        <v>77</v>
      </c>
    </row>
    <row r="41" spans="1:10" ht="21.75" customHeight="1" x14ac:dyDescent="0.3">
      <c r="A41" s="24" t="s">
        <v>13</v>
      </c>
      <c r="B41" s="225" t="s">
        <v>23</v>
      </c>
      <c r="C41" s="228"/>
      <c r="D41" s="228">
        <v>2021</v>
      </c>
      <c r="E41" s="228"/>
      <c r="F41" s="228">
        <v>2020</v>
      </c>
      <c r="G41" s="228"/>
      <c r="H41" s="228">
        <v>2021</v>
      </c>
      <c r="I41" s="228"/>
      <c r="J41" s="228">
        <v>2020</v>
      </c>
    </row>
    <row r="42" spans="1:10" ht="21.75" customHeight="1" x14ac:dyDescent="0.3">
      <c r="A42" s="24"/>
      <c r="B42" s="225"/>
      <c r="C42" s="228"/>
      <c r="D42" s="228" t="s">
        <v>81</v>
      </c>
      <c r="E42" s="2"/>
      <c r="F42" s="7"/>
      <c r="G42" s="228"/>
      <c r="H42" s="228" t="s">
        <v>81</v>
      </c>
      <c r="I42" s="228"/>
      <c r="J42" s="7"/>
    </row>
    <row r="43" spans="1:10" ht="21.75" customHeight="1" x14ac:dyDescent="0.3">
      <c r="C43" s="225"/>
      <c r="D43" s="260" t="s">
        <v>55</v>
      </c>
      <c r="E43" s="260"/>
      <c r="F43" s="260"/>
      <c r="G43" s="260"/>
      <c r="H43" s="260"/>
      <c r="I43" s="260"/>
      <c r="J43" s="260"/>
    </row>
    <row r="44" spans="1:10" ht="21.75" customHeight="1" x14ac:dyDescent="0.3">
      <c r="A44" s="66" t="s">
        <v>14</v>
      </c>
      <c r="B44" s="228"/>
      <c r="C44" s="228"/>
      <c r="D44" s="241"/>
      <c r="E44" s="241"/>
      <c r="F44" s="241"/>
      <c r="G44" s="241"/>
      <c r="H44" s="241"/>
      <c r="I44" s="241"/>
      <c r="J44" s="241"/>
    </row>
    <row r="45" spans="1:10" ht="21.75" customHeight="1" x14ac:dyDescent="0.3">
      <c r="A45" s="60" t="s">
        <v>169</v>
      </c>
      <c r="B45" s="225">
        <v>11</v>
      </c>
      <c r="C45" s="225"/>
      <c r="D45" s="241">
        <v>550000</v>
      </c>
      <c r="E45" s="241"/>
      <c r="F45" s="241">
        <v>550000</v>
      </c>
      <c r="G45" s="241"/>
      <c r="H45" s="241">
        <v>550000</v>
      </c>
      <c r="I45" s="241"/>
      <c r="J45" s="241">
        <v>550000</v>
      </c>
    </row>
    <row r="46" spans="1:10" ht="21.75" customHeight="1" x14ac:dyDescent="0.3">
      <c r="A46" s="60" t="s">
        <v>260</v>
      </c>
      <c r="B46" s="225">
        <v>4</v>
      </c>
      <c r="C46" s="225"/>
      <c r="D46" s="241">
        <v>252114</v>
      </c>
      <c r="E46" s="241"/>
      <c r="F46" s="241">
        <v>259370</v>
      </c>
      <c r="G46" s="241"/>
      <c r="H46" s="241">
        <v>245937</v>
      </c>
      <c r="I46" s="241"/>
      <c r="J46" s="241">
        <v>248116</v>
      </c>
    </row>
    <row r="47" spans="1:10" ht="21.75" customHeight="1" x14ac:dyDescent="0.3">
      <c r="A47" s="60" t="s">
        <v>270</v>
      </c>
      <c r="B47" s="225" t="s">
        <v>326</v>
      </c>
      <c r="C47" s="225"/>
      <c r="D47" s="241">
        <v>4463</v>
      </c>
      <c r="E47" s="241"/>
      <c r="F47" s="241">
        <v>4380</v>
      </c>
      <c r="G47" s="241"/>
      <c r="H47" s="241">
        <v>4553</v>
      </c>
      <c r="I47" s="241"/>
      <c r="J47" s="241">
        <v>4553</v>
      </c>
    </row>
    <row r="48" spans="1:10" ht="21.75" customHeight="1" x14ac:dyDescent="0.3">
      <c r="A48" s="60" t="s">
        <v>171</v>
      </c>
      <c r="B48" s="225" t="s">
        <v>326</v>
      </c>
      <c r="C48" s="225"/>
      <c r="D48" s="241">
        <v>1343186</v>
      </c>
      <c r="E48" s="241"/>
      <c r="F48" s="241">
        <v>1426366</v>
      </c>
      <c r="G48" s="241"/>
      <c r="H48" s="241">
        <v>4891657</v>
      </c>
      <c r="I48" s="241"/>
      <c r="J48" s="241">
        <v>4847905</v>
      </c>
    </row>
    <row r="49" spans="1:10" ht="21.75" customHeight="1" x14ac:dyDescent="0.3">
      <c r="A49" s="60" t="s">
        <v>233</v>
      </c>
      <c r="B49" s="225">
        <v>11</v>
      </c>
      <c r="C49" s="225"/>
      <c r="D49" s="71">
        <v>1162881</v>
      </c>
      <c r="E49" s="241"/>
      <c r="F49" s="71">
        <v>1162597</v>
      </c>
      <c r="G49" s="241"/>
      <c r="H49" s="241">
        <v>1162881</v>
      </c>
      <c r="I49" s="241"/>
      <c r="J49" s="241">
        <v>1162597</v>
      </c>
    </row>
    <row r="50" spans="1:10" ht="21.75" customHeight="1" x14ac:dyDescent="0.3">
      <c r="A50" s="60" t="s">
        <v>172</v>
      </c>
      <c r="B50" s="225"/>
      <c r="C50" s="225"/>
      <c r="D50" s="241"/>
      <c r="E50" s="241"/>
      <c r="F50" s="241"/>
      <c r="G50" s="241"/>
      <c r="H50" s="199"/>
      <c r="I50" s="241"/>
      <c r="J50" s="199"/>
    </row>
    <row r="51" spans="1:10" ht="21.75" customHeight="1" x14ac:dyDescent="0.3">
      <c r="A51" s="60" t="s">
        <v>173</v>
      </c>
      <c r="B51" s="225">
        <v>4</v>
      </c>
      <c r="C51" s="225"/>
      <c r="D51" s="147">
        <v>234080</v>
      </c>
      <c r="E51" s="241"/>
      <c r="F51" s="147">
        <v>234080</v>
      </c>
      <c r="G51" s="241"/>
      <c r="H51" s="241">
        <v>154534</v>
      </c>
      <c r="I51" s="241"/>
      <c r="J51" s="241">
        <v>154534</v>
      </c>
    </row>
    <row r="52" spans="1:10" ht="21.75" customHeight="1" x14ac:dyDescent="0.3">
      <c r="A52" s="28" t="s">
        <v>170</v>
      </c>
      <c r="B52" s="225">
        <v>4</v>
      </c>
      <c r="C52" s="225"/>
      <c r="D52" s="241">
        <v>43465</v>
      </c>
      <c r="E52" s="241"/>
      <c r="F52" s="241">
        <v>67166</v>
      </c>
      <c r="G52" s="241"/>
      <c r="H52" s="241">
        <v>3869</v>
      </c>
      <c r="I52" s="241"/>
      <c r="J52" s="241">
        <v>4196</v>
      </c>
    </row>
    <row r="53" spans="1:10" ht="21.75" customHeight="1" x14ac:dyDescent="0.3">
      <c r="A53" s="28" t="s">
        <v>267</v>
      </c>
      <c r="B53" s="225"/>
      <c r="C53" s="225"/>
      <c r="D53" s="241">
        <v>17703</v>
      </c>
      <c r="E53" s="241"/>
      <c r="F53" s="241">
        <v>200</v>
      </c>
      <c r="G53" s="241"/>
      <c r="H53" s="199">
        <v>0</v>
      </c>
      <c r="I53" s="241"/>
      <c r="J53" s="199">
        <v>0</v>
      </c>
    </row>
    <row r="54" spans="1:10" ht="21.75" customHeight="1" x14ac:dyDescent="0.3">
      <c r="A54" s="28" t="s">
        <v>234</v>
      </c>
      <c r="B54" s="225"/>
      <c r="C54" s="225"/>
      <c r="D54" s="241">
        <v>163896</v>
      </c>
      <c r="E54" s="241"/>
      <c r="F54" s="241">
        <v>162027</v>
      </c>
      <c r="G54" s="241"/>
      <c r="H54" s="241">
        <v>15257</v>
      </c>
      <c r="I54" s="241"/>
      <c r="J54" s="241">
        <v>14365</v>
      </c>
    </row>
    <row r="55" spans="1:10" ht="21.75" customHeight="1" x14ac:dyDescent="0.3">
      <c r="A55" s="28" t="s">
        <v>268</v>
      </c>
      <c r="B55" s="225"/>
      <c r="C55" s="225"/>
      <c r="D55" s="241">
        <v>43991</v>
      </c>
      <c r="E55" s="241"/>
      <c r="F55" s="241">
        <v>30332</v>
      </c>
      <c r="G55" s="241"/>
      <c r="H55" s="71">
        <v>623</v>
      </c>
      <c r="I55" s="199"/>
      <c r="J55" s="71">
        <v>1357</v>
      </c>
    </row>
    <row r="56" spans="1:10" ht="21.75" customHeight="1" x14ac:dyDescent="0.3">
      <c r="A56" s="28" t="s">
        <v>15</v>
      </c>
      <c r="C56" s="225"/>
      <c r="D56" s="241">
        <v>3299</v>
      </c>
      <c r="E56" s="241"/>
      <c r="F56" s="241">
        <v>3778</v>
      </c>
      <c r="G56" s="241"/>
      <c r="H56" s="241">
        <v>1030</v>
      </c>
      <c r="I56" s="241"/>
      <c r="J56" s="241">
        <v>1468</v>
      </c>
    </row>
    <row r="57" spans="1:10" ht="21.75" customHeight="1" x14ac:dyDescent="0.3">
      <c r="A57" s="59" t="s">
        <v>16</v>
      </c>
      <c r="C57" s="225"/>
      <c r="D57" s="243">
        <f>SUM(D45:D56)</f>
        <v>3819078</v>
      </c>
      <c r="E57" s="244"/>
      <c r="F57" s="243">
        <f>SUM(F45:F56)</f>
        <v>3900296</v>
      </c>
      <c r="G57" s="244"/>
      <c r="H57" s="243">
        <f>SUM(H45:H56)</f>
        <v>7030341</v>
      </c>
      <c r="I57" s="244"/>
      <c r="J57" s="243">
        <f>SUM(J45:J56)</f>
        <v>6989091</v>
      </c>
    </row>
    <row r="58" spans="1:10" ht="21.75" customHeight="1" x14ac:dyDescent="0.3">
      <c r="B58" s="225"/>
      <c r="C58" s="225"/>
      <c r="D58" s="241"/>
      <c r="E58" s="241"/>
      <c r="F58" s="241"/>
      <c r="G58" s="241"/>
      <c r="H58" s="241"/>
      <c r="I58" s="241"/>
      <c r="J58" s="241"/>
    </row>
    <row r="59" spans="1:10" ht="21.75" customHeight="1" x14ac:dyDescent="0.3">
      <c r="A59" s="100" t="s">
        <v>17</v>
      </c>
      <c r="B59" s="225"/>
      <c r="C59" s="225"/>
      <c r="D59" s="241"/>
      <c r="E59" s="241"/>
      <c r="F59" s="241"/>
      <c r="G59" s="241"/>
      <c r="H59" s="241"/>
      <c r="I59" s="241"/>
      <c r="J59" s="241"/>
    </row>
    <row r="60" spans="1:10" ht="21.75" customHeight="1" x14ac:dyDescent="0.3">
      <c r="A60" s="6" t="s">
        <v>210</v>
      </c>
      <c r="B60" s="225">
        <v>11</v>
      </c>
      <c r="C60" s="225"/>
      <c r="D60" s="241">
        <v>2531906</v>
      </c>
      <c r="E60" s="241"/>
      <c r="F60" s="241">
        <v>2531906</v>
      </c>
      <c r="G60" s="241"/>
      <c r="H60" s="199">
        <v>0</v>
      </c>
      <c r="I60" s="199"/>
      <c r="J60" s="199">
        <v>0</v>
      </c>
    </row>
    <row r="61" spans="1:10" ht="21.75" customHeight="1" x14ac:dyDescent="0.3">
      <c r="A61" s="6" t="s">
        <v>244</v>
      </c>
      <c r="B61" s="225" t="s">
        <v>326</v>
      </c>
      <c r="C61" s="225"/>
      <c r="D61" s="241">
        <v>129985</v>
      </c>
      <c r="E61" s="241"/>
      <c r="F61" s="241">
        <v>129700</v>
      </c>
      <c r="G61" s="241"/>
      <c r="H61" s="71">
        <v>3879</v>
      </c>
      <c r="I61" s="199"/>
      <c r="J61" s="71">
        <v>4955</v>
      </c>
    </row>
    <row r="62" spans="1:10" ht="21.75" customHeight="1" x14ac:dyDescent="0.3">
      <c r="A62" s="28" t="s">
        <v>246</v>
      </c>
      <c r="B62" s="225">
        <v>11</v>
      </c>
      <c r="C62" s="225"/>
      <c r="D62" s="241">
        <v>1027018</v>
      </c>
      <c r="E62" s="241"/>
      <c r="F62" s="241">
        <v>1026789</v>
      </c>
      <c r="G62" s="241"/>
      <c r="H62" s="241">
        <v>1027018</v>
      </c>
      <c r="I62" s="241"/>
      <c r="J62" s="241">
        <v>1026789</v>
      </c>
    </row>
    <row r="63" spans="1:10" ht="21.75" customHeight="1" x14ac:dyDescent="0.3">
      <c r="A63" s="28" t="s">
        <v>18</v>
      </c>
      <c r="B63" s="225"/>
      <c r="C63" s="225"/>
      <c r="D63" s="241">
        <v>1626713</v>
      </c>
      <c r="E63" s="241"/>
      <c r="F63" s="241">
        <v>1599243</v>
      </c>
      <c r="G63" s="241"/>
      <c r="H63" s="241">
        <v>893332</v>
      </c>
      <c r="I63" s="241"/>
      <c r="J63" s="241">
        <v>881846</v>
      </c>
    </row>
    <row r="64" spans="1:10" ht="21.75" customHeight="1" x14ac:dyDescent="0.3">
      <c r="A64" s="6" t="s">
        <v>174</v>
      </c>
      <c r="B64" s="225">
        <v>4</v>
      </c>
      <c r="C64" s="225"/>
      <c r="D64" s="241">
        <v>206814</v>
      </c>
      <c r="E64" s="241"/>
      <c r="F64" s="241">
        <v>203827</v>
      </c>
      <c r="G64" s="241"/>
      <c r="H64" s="241">
        <v>11536</v>
      </c>
      <c r="I64" s="241"/>
      <c r="J64" s="241">
        <v>10861</v>
      </c>
    </row>
    <row r="65" spans="1:10" ht="21.75" customHeight="1" x14ac:dyDescent="0.3">
      <c r="A65" s="28" t="s">
        <v>235</v>
      </c>
      <c r="B65" s="225"/>
      <c r="C65" s="225"/>
      <c r="D65" s="241">
        <v>25531</v>
      </c>
      <c r="E65" s="241"/>
      <c r="F65" s="241">
        <v>20710</v>
      </c>
      <c r="G65" s="241"/>
      <c r="H65" s="241">
        <v>25531</v>
      </c>
      <c r="I65" s="241"/>
      <c r="J65" s="241">
        <v>19074</v>
      </c>
    </row>
    <row r="66" spans="1:10" ht="21.75" customHeight="1" x14ac:dyDescent="0.3">
      <c r="A66" s="28" t="s">
        <v>175</v>
      </c>
      <c r="B66" s="225">
        <v>4</v>
      </c>
      <c r="C66" s="225"/>
      <c r="D66" s="71">
        <v>4951199</v>
      </c>
      <c r="E66" s="241"/>
      <c r="F66" s="71">
        <v>4984875</v>
      </c>
      <c r="G66" s="241"/>
      <c r="H66" s="241">
        <v>3947402</v>
      </c>
      <c r="I66" s="241"/>
      <c r="J66" s="241">
        <v>3961464</v>
      </c>
    </row>
    <row r="67" spans="1:10" ht="21.75" customHeight="1" x14ac:dyDescent="0.3">
      <c r="A67" s="59" t="s">
        <v>19</v>
      </c>
      <c r="C67" s="225"/>
      <c r="D67" s="243">
        <f>SUM(D60:D66)</f>
        <v>10499166</v>
      </c>
      <c r="E67" s="244"/>
      <c r="F67" s="243">
        <f>SUM(F60:F66)</f>
        <v>10497050</v>
      </c>
      <c r="G67" s="244"/>
      <c r="H67" s="243">
        <f>SUM(H60:H66)</f>
        <v>5908698</v>
      </c>
      <c r="I67" s="244"/>
      <c r="J67" s="243">
        <f>SUM(J60:J66)</f>
        <v>5904989</v>
      </c>
    </row>
    <row r="68" spans="1:10" ht="21.75" customHeight="1" x14ac:dyDescent="0.3">
      <c r="A68" s="59"/>
      <c r="C68" s="225"/>
      <c r="D68" s="245"/>
      <c r="E68" s="245"/>
      <c r="F68" s="245"/>
      <c r="G68" s="245"/>
      <c r="H68" s="245"/>
      <c r="I68" s="245"/>
      <c r="J68" s="245"/>
    </row>
    <row r="69" spans="1:10" ht="21.5" customHeight="1" x14ac:dyDescent="0.3">
      <c r="A69" s="24" t="s">
        <v>20</v>
      </c>
      <c r="B69" s="225"/>
      <c r="C69" s="225"/>
      <c r="D69" s="247">
        <f>SUM(D57,D67)</f>
        <v>14318244</v>
      </c>
      <c r="E69" s="244"/>
      <c r="F69" s="247">
        <f>SUM(F57,F67)</f>
        <v>14397346</v>
      </c>
      <c r="G69" s="244"/>
      <c r="H69" s="247">
        <f>SUM(H57,H67)</f>
        <v>12939039</v>
      </c>
      <c r="I69" s="244"/>
      <c r="J69" s="247">
        <f>SUM(J57,J67)</f>
        <v>12894080</v>
      </c>
    </row>
    <row r="70" spans="1:10" ht="21.75" customHeight="1" x14ac:dyDescent="0.3">
      <c r="A70" s="229"/>
      <c r="B70" s="225"/>
      <c r="C70" s="225"/>
      <c r="D70" s="248"/>
      <c r="E70" s="24"/>
      <c r="F70" s="248"/>
      <c r="G70" s="24"/>
      <c r="H70" s="248"/>
      <c r="I70" s="24"/>
      <c r="J70" s="248"/>
    </row>
    <row r="71" spans="1:10" s="237" customFormat="1" ht="21.75" customHeight="1" x14ac:dyDescent="0.4">
      <c r="A71" s="30" t="s">
        <v>162</v>
      </c>
    </row>
    <row r="72" spans="1:10" s="238" customFormat="1" ht="21.75" customHeight="1" x14ac:dyDescent="0.35">
      <c r="A72" s="231" t="s">
        <v>78</v>
      </c>
    </row>
    <row r="73" spans="1:10" s="238" customFormat="1" ht="21.75" customHeight="1" x14ac:dyDescent="0.35">
      <c r="A73" s="231"/>
    </row>
    <row r="74" spans="1:10" ht="21.65" customHeight="1" x14ac:dyDescent="0.3">
      <c r="A74" s="229"/>
      <c r="D74" s="258" t="s">
        <v>46</v>
      </c>
      <c r="E74" s="258"/>
      <c r="F74" s="258"/>
      <c r="H74" s="258" t="s">
        <v>47</v>
      </c>
      <c r="I74" s="258"/>
      <c r="J74" s="258"/>
    </row>
    <row r="75" spans="1:10" ht="21.65" customHeight="1" x14ac:dyDescent="0.3">
      <c r="B75" s="228"/>
      <c r="C75" s="228"/>
      <c r="D75" s="259" t="s">
        <v>164</v>
      </c>
      <c r="E75" s="259"/>
      <c r="F75" s="259"/>
      <c r="G75" s="226"/>
      <c r="H75" s="259" t="s">
        <v>164</v>
      </c>
      <c r="I75" s="259"/>
      <c r="J75" s="259"/>
    </row>
    <row r="76" spans="1:10" ht="21.65" customHeight="1" x14ac:dyDescent="0.3">
      <c r="B76" s="228"/>
      <c r="C76" s="228"/>
      <c r="D76" s="227" t="s">
        <v>163</v>
      </c>
      <c r="E76" s="227"/>
      <c r="F76" s="227" t="s">
        <v>77</v>
      </c>
      <c r="G76" s="226"/>
      <c r="H76" s="227" t="s">
        <v>163</v>
      </c>
      <c r="I76" s="227"/>
      <c r="J76" s="227" t="s">
        <v>77</v>
      </c>
    </row>
    <row r="77" spans="1:10" ht="21.75" customHeight="1" x14ac:dyDescent="0.3">
      <c r="A77" s="24" t="s">
        <v>13</v>
      </c>
      <c r="B77" s="225"/>
      <c r="C77" s="225"/>
      <c r="D77" s="228">
        <v>2021</v>
      </c>
      <c r="E77" s="228"/>
      <c r="F77" s="228">
        <v>2020</v>
      </c>
      <c r="G77" s="228"/>
      <c r="H77" s="228">
        <v>2021</v>
      </c>
      <c r="I77" s="228"/>
      <c r="J77" s="228">
        <v>2020</v>
      </c>
    </row>
    <row r="78" spans="1:10" ht="21.75" customHeight="1" x14ac:dyDescent="0.3">
      <c r="A78" s="24"/>
      <c r="B78" s="225"/>
      <c r="C78" s="225"/>
      <c r="D78" s="228" t="s">
        <v>81</v>
      </c>
      <c r="E78" s="2"/>
      <c r="F78" s="7"/>
      <c r="G78" s="228"/>
      <c r="H78" s="228" t="s">
        <v>81</v>
      </c>
      <c r="I78" s="228"/>
      <c r="J78" s="7"/>
    </row>
    <row r="79" spans="1:10" ht="21.75" customHeight="1" x14ac:dyDescent="0.3">
      <c r="B79" s="225"/>
      <c r="C79" s="225"/>
      <c r="D79" s="260" t="s">
        <v>55</v>
      </c>
      <c r="E79" s="260"/>
      <c r="F79" s="260"/>
      <c r="G79" s="260"/>
      <c r="H79" s="260"/>
      <c r="I79" s="260"/>
      <c r="J79" s="260"/>
    </row>
    <row r="80" spans="1:10" ht="21.75" customHeight="1" x14ac:dyDescent="0.3">
      <c r="A80" s="27" t="s">
        <v>115</v>
      </c>
      <c r="B80" s="225"/>
      <c r="C80" s="225"/>
      <c r="D80" s="241"/>
      <c r="E80" s="241"/>
      <c r="F80" s="241"/>
      <c r="G80" s="241"/>
      <c r="H80" s="241"/>
      <c r="I80" s="241"/>
      <c r="J80" s="241"/>
    </row>
    <row r="81" spans="1:10" ht="21.75" customHeight="1" x14ac:dyDescent="0.3">
      <c r="A81" s="60" t="s">
        <v>66</v>
      </c>
      <c r="B81" s="249"/>
      <c r="C81" s="225"/>
      <c r="D81" s="241"/>
      <c r="E81" s="241"/>
      <c r="F81" s="241"/>
      <c r="G81" s="241"/>
      <c r="H81" s="241"/>
      <c r="I81" s="241"/>
      <c r="J81" s="241"/>
    </row>
    <row r="82" spans="1:10" ht="21.75" customHeight="1" x14ac:dyDescent="0.3">
      <c r="A82" s="28" t="s">
        <v>158</v>
      </c>
      <c r="B82" s="249"/>
      <c r="C82" s="225"/>
      <c r="D82" s="241"/>
      <c r="E82" s="241"/>
      <c r="F82" s="241"/>
      <c r="G82" s="241"/>
      <c r="H82" s="241"/>
      <c r="I82" s="241"/>
      <c r="J82" s="241"/>
    </row>
    <row r="83" spans="1:10" ht="21.75" customHeight="1" x14ac:dyDescent="0.3">
      <c r="A83" s="250" t="s">
        <v>247</v>
      </c>
      <c r="B83" s="249"/>
      <c r="C83" s="225"/>
      <c r="D83" s="241"/>
      <c r="E83" s="241"/>
      <c r="F83" s="241"/>
      <c r="G83" s="241"/>
      <c r="H83" s="241"/>
      <c r="I83" s="241"/>
      <c r="J83" s="241"/>
    </row>
    <row r="84" spans="1:10" ht="21.65" customHeight="1" thickBot="1" x14ac:dyDescent="0.35">
      <c r="A84" s="101" t="s">
        <v>240</v>
      </c>
      <c r="B84" s="249"/>
      <c r="C84" s="225"/>
      <c r="D84" s="251">
        <v>6535484</v>
      </c>
      <c r="E84" s="241"/>
      <c r="F84" s="251">
        <v>6535484</v>
      </c>
      <c r="G84" s="241"/>
      <c r="H84" s="251">
        <v>6535484</v>
      </c>
      <c r="I84" s="241"/>
      <c r="J84" s="251">
        <v>6535484</v>
      </c>
    </row>
    <row r="85" spans="1:10" ht="22" customHeight="1" thickTop="1" x14ac:dyDescent="0.3">
      <c r="A85" s="28" t="s">
        <v>159</v>
      </c>
      <c r="B85" s="249"/>
      <c r="C85" s="225"/>
      <c r="D85" s="241"/>
      <c r="E85" s="241"/>
      <c r="F85" s="241"/>
      <c r="G85" s="241"/>
      <c r="H85" s="241"/>
      <c r="I85" s="241"/>
      <c r="J85" s="241"/>
    </row>
    <row r="86" spans="1:10" ht="22" customHeight="1" x14ac:dyDescent="0.3">
      <c r="A86" s="250" t="s">
        <v>261</v>
      </c>
      <c r="B86" s="249"/>
      <c r="C86" s="225"/>
      <c r="D86" s="241"/>
      <c r="E86" s="241"/>
      <c r="F86" s="241"/>
      <c r="G86" s="241"/>
      <c r="H86" s="241"/>
      <c r="I86" s="241"/>
      <c r="J86" s="241"/>
    </row>
    <row r="87" spans="1:10" ht="22" customHeight="1" x14ac:dyDescent="0.3">
      <c r="A87" s="101" t="s">
        <v>240</v>
      </c>
      <c r="B87" s="249"/>
      <c r="C87" s="225"/>
      <c r="D87" s="241">
        <v>6499830</v>
      </c>
      <c r="E87" s="241"/>
      <c r="F87" s="241">
        <v>6499830</v>
      </c>
      <c r="G87" s="241"/>
      <c r="H87" s="241">
        <v>6499830</v>
      </c>
      <c r="I87" s="241"/>
      <c r="J87" s="241">
        <v>6499830</v>
      </c>
    </row>
    <row r="88" spans="1:10" ht="21.75" customHeight="1" x14ac:dyDescent="0.3">
      <c r="A88" s="28" t="s">
        <v>176</v>
      </c>
      <c r="B88" s="249"/>
      <c r="C88" s="225"/>
      <c r="D88" s="241">
        <v>1532321</v>
      </c>
      <c r="E88" s="241"/>
      <c r="F88" s="241">
        <v>1532321</v>
      </c>
      <c r="G88" s="241"/>
      <c r="H88" s="241">
        <v>1532321</v>
      </c>
      <c r="I88" s="241"/>
      <c r="J88" s="241">
        <v>1532321</v>
      </c>
    </row>
    <row r="89" spans="1:10" ht="21.75" customHeight="1" x14ac:dyDescent="0.3">
      <c r="A89" s="28" t="s">
        <v>177</v>
      </c>
      <c r="B89" s="225"/>
      <c r="C89" s="225"/>
      <c r="D89" s="241"/>
      <c r="E89" s="241"/>
      <c r="F89" s="241"/>
      <c r="G89" s="241"/>
      <c r="H89" s="241"/>
      <c r="I89" s="241"/>
      <c r="J89" s="241"/>
    </row>
    <row r="90" spans="1:10" ht="21.75" customHeight="1" x14ac:dyDescent="0.3">
      <c r="A90" s="28" t="s">
        <v>179</v>
      </c>
      <c r="B90" s="225"/>
      <c r="C90" s="225"/>
      <c r="D90" s="241">
        <v>-423185</v>
      </c>
      <c r="E90" s="241"/>
      <c r="F90" s="241">
        <v>-423185</v>
      </c>
      <c r="G90" s="241"/>
      <c r="H90" s="199">
        <v>0</v>
      </c>
      <c r="I90" s="199"/>
      <c r="J90" s="199">
        <v>0</v>
      </c>
    </row>
    <row r="91" spans="1:10" ht="21.75" customHeight="1" x14ac:dyDescent="0.3">
      <c r="A91" s="28" t="s">
        <v>178</v>
      </c>
      <c r="B91" s="225"/>
      <c r="C91" s="225"/>
      <c r="D91" s="241"/>
      <c r="E91" s="241"/>
      <c r="F91" s="241"/>
      <c r="G91" s="241"/>
      <c r="H91" s="199"/>
      <c r="I91" s="199"/>
      <c r="J91" s="199"/>
    </row>
    <row r="92" spans="1:10" ht="21.75" customHeight="1" x14ac:dyDescent="0.3">
      <c r="A92" s="28" t="s">
        <v>180</v>
      </c>
      <c r="B92" s="225"/>
      <c r="C92" s="225"/>
      <c r="D92" s="241">
        <v>-129337</v>
      </c>
      <c r="E92" s="241"/>
      <c r="F92" s="241">
        <v>-129337</v>
      </c>
      <c r="G92" s="241"/>
      <c r="H92" s="199">
        <v>0</v>
      </c>
      <c r="I92" s="199"/>
      <c r="J92" s="199">
        <v>0</v>
      </c>
    </row>
    <row r="93" spans="1:10" ht="21.75" customHeight="1" x14ac:dyDescent="0.3">
      <c r="A93" s="28" t="s">
        <v>181</v>
      </c>
      <c r="B93" s="225"/>
      <c r="C93" s="225"/>
      <c r="D93" s="241"/>
      <c r="E93" s="241"/>
      <c r="F93" s="241"/>
      <c r="G93" s="241"/>
      <c r="H93" s="241"/>
      <c r="I93" s="241"/>
      <c r="J93" s="241"/>
    </row>
    <row r="94" spans="1:10" ht="21.75" customHeight="1" x14ac:dyDescent="0.3">
      <c r="A94" s="47" t="s">
        <v>48</v>
      </c>
      <c r="B94" s="225"/>
      <c r="C94" s="225"/>
      <c r="D94" s="241"/>
      <c r="E94" s="241"/>
      <c r="F94" s="241"/>
      <c r="G94" s="241"/>
      <c r="H94" s="241"/>
      <c r="I94" s="241"/>
      <c r="J94" s="241"/>
    </row>
    <row r="95" spans="1:10" ht="21.75" customHeight="1" x14ac:dyDescent="0.3">
      <c r="A95" s="47" t="s">
        <v>49</v>
      </c>
      <c r="B95" s="225"/>
      <c r="C95" s="225"/>
      <c r="D95" s="241">
        <v>790448</v>
      </c>
      <c r="E95" s="241"/>
      <c r="F95" s="241">
        <v>790448</v>
      </c>
      <c r="G95" s="241"/>
      <c r="H95" s="241">
        <v>653548</v>
      </c>
      <c r="I95" s="241"/>
      <c r="J95" s="241">
        <v>653548</v>
      </c>
    </row>
    <row r="96" spans="1:10" ht="21.75" customHeight="1" x14ac:dyDescent="0.3">
      <c r="A96" s="47" t="s">
        <v>182</v>
      </c>
      <c r="B96" s="225"/>
      <c r="C96" s="225"/>
      <c r="D96" s="241">
        <v>5472526</v>
      </c>
      <c r="E96" s="241"/>
      <c r="F96" s="241">
        <v>5310347</v>
      </c>
      <c r="G96" s="241"/>
      <c r="H96" s="241">
        <v>3336921</v>
      </c>
      <c r="I96" s="241"/>
      <c r="J96" s="241">
        <v>3289062</v>
      </c>
    </row>
    <row r="97" spans="1:10" ht="21.75" customHeight="1" x14ac:dyDescent="0.3">
      <c r="A97" s="47" t="s">
        <v>116</v>
      </c>
      <c r="B97" s="225"/>
      <c r="C97" s="225"/>
      <c r="D97" s="252">
        <v>339982</v>
      </c>
      <c r="E97" s="241"/>
      <c r="F97" s="252">
        <v>322887</v>
      </c>
      <c r="G97" s="241"/>
      <c r="H97" s="204">
        <v>0</v>
      </c>
      <c r="I97" s="200"/>
      <c r="J97" s="204">
        <v>0</v>
      </c>
    </row>
    <row r="98" spans="1:10" ht="21.75" customHeight="1" x14ac:dyDescent="0.3">
      <c r="A98" s="59" t="s">
        <v>248</v>
      </c>
      <c r="C98" s="225"/>
      <c r="D98" s="244">
        <f>SUM(D85:D97)</f>
        <v>14082585</v>
      </c>
      <c r="E98" s="244"/>
      <c r="F98" s="244">
        <f>SUM(F85:F97)</f>
        <v>13903311</v>
      </c>
      <c r="G98" s="244"/>
      <c r="H98" s="244">
        <f>SUM(H85:H97)</f>
        <v>12022620</v>
      </c>
      <c r="I98" s="244"/>
      <c r="J98" s="244">
        <f>SUM(J85:J97)</f>
        <v>11974761</v>
      </c>
    </row>
    <row r="99" spans="1:10" ht="21.75" customHeight="1" x14ac:dyDescent="0.3">
      <c r="A99" s="28" t="s">
        <v>21</v>
      </c>
      <c r="B99" s="225"/>
      <c r="C99" s="225"/>
      <c r="D99" s="241">
        <v>935173</v>
      </c>
      <c r="E99" s="241"/>
      <c r="F99" s="241">
        <v>923892</v>
      </c>
      <c r="G99" s="241"/>
      <c r="H99" s="200">
        <v>0</v>
      </c>
      <c r="I99" s="241"/>
      <c r="J99" s="200">
        <v>0</v>
      </c>
    </row>
    <row r="100" spans="1:10" ht="21.75" customHeight="1" x14ac:dyDescent="0.3">
      <c r="A100" s="24" t="s">
        <v>236</v>
      </c>
      <c r="B100" s="225"/>
      <c r="C100" s="225"/>
      <c r="D100" s="243">
        <f>SUM(D98:D99)</f>
        <v>15017758</v>
      </c>
      <c r="E100" s="244"/>
      <c r="F100" s="243">
        <f>SUM(F98:F99)</f>
        <v>14827203</v>
      </c>
      <c r="G100" s="244"/>
      <c r="H100" s="243">
        <f>SUM(H98:H99)</f>
        <v>12022620</v>
      </c>
      <c r="I100" s="244"/>
      <c r="J100" s="243">
        <f>SUM(J98:J99)</f>
        <v>11974761</v>
      </c>
    </row>
    <row r="101" spans="1:10" ht="21.75" customHeight="1" x14ac:dyDescent="0.3">
      <c r="A101" s="24"/>
      <c r="B101" s="225"/>
      <c r="C101" s="225"/>
      <c r="D101" s="245"/>
      <c r="E101" s="244"/>
      <c r="F101" s="245"/>
      <c r="G101" s="244"/>
      <c r="H101" s="245"/>
      <c r="I101" s="244"/>
      <c r="J101" s="245"/>
    </row>
    <row r="102" spans="1:10" ht="21.5" customHeight="1" thickBot="1" x14ac:dyDescent="0.35">
      <c r="A102" s="24" t="s">
        <v>237</v>
      </c>
      <c r="B102" s="225"/>
      <c r="C102" s="225"/>
      <c r="D102" s="246">
        <f>SUM(D69,D100)</f>
        <v>29336002</v>
      </c>
      <c r="E102" s="244"/>
      <c r="F102" s="246">
        <f>SUM(F69,F100)</f>
        <v>29224549</v>
      </c>
      <c r="G102" s="244"/>
      <c r="H102" s="246">
        <f>SUM(H69,H100)</f>
        <v>24961659</v>
      </c>
      <c r="I102" s="244"/>
      <c r="J102" s="246">
        <f>SUM(J69,J100)</f>
        <v>24868841</v>
      </c>
    </row>
    <row r="103" spans="1:10" ht="21.75" customHeight="1" thickTop="1" x14ac:dyDescent="0.3"/>
  </sheetData>
  <mergeCells count="15">
    <mergeCell ref="D4:F4"/>
    <mergeCell ref="H4:J4"/>
    <mergeCell ref="D5:F5"/>
    <mergeCell ref="H5:J5"/>
    <mergeCell ref="D9:J9"/>
    <mergeCell ref="D38:F38"/>
    <mergeCell ref="H38:J38"/>
    <mergeCell ref="D39:F39"/>
    <mergeCell ref="H39:J39"/>
    <mergeCell ref="D79:J79"/>
    <mergeCell ref="D43:J43"/>
    <mergeCell ref="D74:F74"/>
    <mergeCell ref="H74:J74"/>
    <mergeCell ref="D75:F75"/>
    <mergeCell ref="H75:J75"/>
  </mergeCells>
  <pageMargins left="0.7" right="0.7" top="0.48" bottom="0.5" header="0.5" footer="0.5"/>
  <pageSetup paperSize="9" scale="82" firstPageNumber="2" orientation="portrait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  <rowBreaks count="2" manualBreakCount="2">
    <brk id="34" max="16383" man="1"/>
    <brk id="70" max="16383" man="1"/>
  </rowBreaks>
  <ignoredErrors>
    <ignoredError sqref="F98 J98 D98 H9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4"/>
  <sheetViews>
    <sheetView view="pageBreakPreview" zoomScale="80" zoomScaleNormal="100" zoomScaleSheetLayoutView="80" workbookViewId="0">
      <selection activeCell="A69" sqref="A69"/>
    </sheetView>
  </sheetViews>
  <sheetFormatPr defaultColWidth="9.09765625" defaultRowHeight="21.75" customHeight="1" x14ac:dyDescent="0.3"/>
  <cols>
    <col min="1" max="1" width="57.59765625" style="6" customWidth="1"/>
    <col min="2" max="2" width="7" style="2" customWidth="1"/>
    <col min="3" max="3" width="12.69921875" style="2" customWidth="1"/>
    <col min="4" max="4" width="1.09765625" style="2" customWidth="1"/>
    <col min="5" max="5" width="12.19921875" style="2" customWidth="1"/>
    <col min="6" max="6" width="1.09765625" style="2" customWidth="1"/>
    <col min="7" max="7" width="12.19921875" style="2" customWidth="1"/>
    <col min="8" max="8" width="1.09765625" style="2" customWidth="1"/>
    <col min="9" max="9" width="12.69921875" style="2" customWidth="1"/>
    <col min="10" max="16384" width="9.09765625" style="2"/>
  </cols>
  <sheetData>
    <row r="1" spans="1:9" s="29" customFormat="1" ht="21.75" customHeight="1" x14ac:dyDescent="0.4">
      <c r="A1" s="30" t="s">
        <v>162</v>
      </c>
      <c r="C1" s="33"/>
      <c r="D1" s="34"/>
      <c r="E1" s="33"/>
      <c r="F1" s="34"/>
      <c r="G1" s="33"/>
      <c r="H1" s="34"/>
      <c r="I1" s="33"/>
    </row>
    <row r="2" spans="1:9" s="31" customFormat="1" ht="21.75" customHeight="1" x14ac:dyDescent="0.35">
      <c r="A2" s="231" t="s">
        <v>183</v>
      </c>
      <c r="C2" s="76"/>
      <c r="D2" s="76"/>
      <c r="E2" s="76"/>
      <c r="F2" s="76"/>
      <c r="G2" s="76"/>
      <c r="H2" s="76"/>
      <c r="I2" s="76"/>
    </row>
    <row r="3" spans="1:9" ht="21.65" customHeight="1" x14ac:dyDescent="0.3">
      <c r="A3" s="77"/>
      <c r="B3" s="75"/>
      <c r="C3" s="75"/>
      <c r="D3" s="78"/>
      <c r="E3" s="75"/>
      <c r="F3" s="79"/>
      <c r="G3" s="79"/>
      <c r="H3" s="79"/>
      <c r="I3" s="79"/>
    </row>
    <row r="4" spans="1:9" ht="21" customHeight="1" x14ac:dyDescent="0.3">
      <c r="B4" s="6"/>
      <c r="C4" s="258" t="s">
        <v>46</v>
      </c>
      <c r="D4" s="258"/>
      <c r="E4" s="258"/>
      <c r="G4" s="258" t="s">
        <v>47</v>
      </c>
      <c r="H4" s="258"/>
      <c r="I4" s="258"/>
    </row>
    <row r="5" spans="1:9" ht="21" customHeight="1" x14ac:dyDescent="0.3">
      <c r="B5" s="228"/>
      <c r="C5" s="259" t="s">
        <v>164</v>
      </c>
      <c r="D5" s="259"/>
      <c r="E5" s="259"/>
      <c r="F5" s="226"/>
      <c r="G5" s="259" t="s">
        <v>164</v>
      </c>
      <c r="H5" s="259"/>
      <c r="I5" s="259"/>
    </row>
    <row r="6" spans="1:9" ht="21" customHeight="1" x14ac:dyDescent="0.3">
      <c r="B6" s="228"/>
      <c r="C6" s="261" t="s">
        <v>205</v>
      </c>
      <c r="D6" s="261"/>
      <c r="E6" s="261"/>
      <c r="F6" s="226"/>
      <c r="G6" s="261" t="s">
        <v>205</v>
      </c>
      <c r="H6" s="261"/>
      <c r="I6" s="261"/>
    </row>
    <row r="7" spans="1:9" ht="21" customHeight="1" x14ac:dyDescent="0.3">
      <c r="B7" s="228"/>
      <c r="C7" s="261" t="s">
        <v>163</v>
      </c>
      <c r="D7" s="261"/>
      <c r="E7" s="261"/>
      <c r="F7" s="226"/>
      <c r="G7" s="261" t="s">
        <v>163</v>
      </c>
      <c r="H7" s="261"/>
      <c r="I7" s="261"/>
    </row>
    <row r="8" spans="1:9" ht="21" customHeight="1" x14ac:dyDescent="0.3">
      <c r="B8" s="225" t="s">
        <v>23</v>
      </c>
      <c r="C8" s="228">
        <v>2021</v>
      </c>
      <c r="D8" s="228"/>
      <c r="E8" s="228">
        <v>2020</v>
      </c>
      <c r="F8" s="228"/>
      <c r="G8" s="228">
        <v>2021</v>
      </c>
      <c r="H8" s="228"/>
      <c r="I8" s="228">
        <v>2020</v>
      </c>
    </row>
    <row r="9" spans="1:9" ht="21" customHeight="1" x14ac:dyDescent="0.3">
      <c r="A9" s="229"/>
      <c r="C9" s="260" t="s">
        <v>55</v>
      </c>
      <c r="D9" s="260"/>
      <c r="E9" s="260"/>
      <c r="F9" s="260"/>
      <c r="G9" s="260"/>
      <c r="H9" s="260"/>
      <c r="I9" s="260"/>
    </row>
    <row r="10" spans="1:9" ht="21" customHeight="1" x14ac:dyDescent="0.3">
      <c r="A10" s="100" t="s">
        <v>117</v>
      </c>
      <c r="B10" s="225">
        <v>4</v>
      </c>
    </row>
    <row r="11" spans="1:9" ht="21" customHeight="1" x14ac:dyDescent="0.3">
      <c r="A11" s="28" t="s">
        <v>185</v>
      </c>
      <c r="B11" s="225"/>
      <c r="C11" s="71">
        <v>304575</v>
      </c>
      <c r="E11" s="71">
        <v>375950</v>
      </c>
      <c r="G11" s="71">
        <v>69162</v>
      </c>
      <c r="I11" s="71">
        <v>92908</v>
      </c>
    </row>
    <row r="12" spans="1:9" ht="21" customHeight="1" x14ac:dyDescent="0.3">
      <c r="A12" s="28" t="s">
        <v>186</v>
      </c>
      <c r="B12" s="225"/>
      <c r="C12" s="71">
        <v>18816</v>
      </c>
      <c r="E12" s="71">
        <v>76085</v>
      </c>
      <c r="G12" s="71">
        <v>0</v>
      </c>
      <c r="I12" s="71">
        <v>0</v>
      </c>
    </row>
    <row r="13" spans="1:9" ht="21" customHeight="1" x14ac:dyDescent="0.3">
      <c r="A13" s="6" t="s">
        <v>211</v>
      </c>
      <c r="B13" s="225"/>
      <c r="C13" s="71">
        <v>35029</v>
      </c>
      <c r="E13" s="71">
        <v>0</v>
      </c>
      <c r="G13" s="71">
        <v>31126</v>
      </c>
      <c r="I13" s="71">
        <v>0</v>
      </c>
    </row>
    <row r="14" spans="1:9" ht="21" customHeight="1" x14ac:dyDescent="0.3">
      <c r="A14" s="6" t="s">
        <v>109</v>
      </c>
      <c r="B14" s="225"/>
      <c r="C14" s="71">
        <v>21875</v>
      </c>
      <c r="E14" s="71">
        <v>25675</v>
      </c>
      <c r="G14" s="71">
        <v>46409</v>
      </c>
      <c r="I14" s="71">
        <v>54540</v>
      </c>
    </row>
    <row r="15" spans="1:9" ht="21" customHeight="1" x14ac:dyDescent="0.3">
      <c r="A15" s="6" t="s">
        <v>241</v>
      </c>
      <c r="B15" s="225"/>
      <c r="C15" s="71">
        <v>0</v>
      </c>
      <c r="E15" s="71">
        <v>0</v>
      </c>
      <c r="G15" s="71">
        <v>0</v>
      </c>
      <c r="I15" s="71">
        <v>308242</v>
      </c>
    </row>
    <row r="16" spans="1:9" ht="21" customHeight="1" x14ac:dyDescent="0.3">
      <c r="A16" s="6" t="s">
        <v>184</v>
      </c>
      <c r="B16" s="225"/>
      <c r="C16" s="71">
        <v>3864</v>
      </c>
      <c r="E16" s="71">
        <v>1197</v>
      </c>
      <c r="G16" s="71">
        <v>1247</v>
      </c>
      <c r="I16" s="71">
        <v>524</v>
      </c>
    </row>
    <row r="17" spans="1:9" ht="21" customHeight="1" x14ac:dyDescent="0.3">
      <c r="A17" s="59" t="s">
        <v>160</v>
      </c>
      <c r="B17" s="225"/>
      <c r="C17" s="185">
        <f>SUM(C11:C16)</f>
        <v>384159</v>
      </c>
      <c r="D17" s="8"/>
      <c r="E17" s="185">
        <f>SUM(E11:E16)</f>
        <v>478907</v>
      </c>
      <c r="F17" s="177"/>
      <c r="G17" s="185">
        <f>SUM(G11:G16)</f>
        <v>147944</v>
      </c>
      <c r="H17" s="177"/>
      <c r="I17" s="185">
        <f>SUM(I11:I16)</f>
        <v>456214</v>
      </c>
    </row>
    <row r="18" spans="1:9" ht="21" customHeight="1" x14ac:dyDescent="0.3">
      <c r="A18" s="59"/>
      <c r="B18" s="225"/>
      <c r="C18" s="186"/>
      <c r="D18" s="8"/>
      <c r="E18" s="186"/>
      <c r="F18" s="177"/>
      <c r="G18" s="186"/>
      <c r="H18" s="177"/>
      <c r="I18" s="186"/>
    </row>
    <row r="19" spans="1:9" ht="21" customHeight="1" x14ac:dyDescent="0.3">
      <c r="A19" s="27" t="s">
        <v>56</v>
      </c>
      <c r="B19" s="225">
        <v>4</v>
      </c>
      <c r="C19" s="71"/>
      <c r="E19" s="71"/>
      <c r="F19" s="71"/>
      <c r="G19" s="71"/>
      <c r="H19" s="71"/>
      <c r="I19" s="71"/>
    </row>
    <row r="20" spans="1:9" ht="21" customHeight="1" x14ac:dyDescent="0.3">
      <c r="A20" s="28" t="s">
        <v>216</v>
      </c>
      <c r="B20" s="225"/>
      <c r="C20" s="71">
        <v>52612</v>
      </c>
      <c r="E20" s="71">
        <v>74425</v>
      </c>
      <c r="F20" s="71"/>
      <c r="G20" s="71">
        <v>9842</v>
      </c>
      <c r="H20" s="71"/>
      <c r="I20" s="71">
        <v>13407</v>
      </c>
    </row>
    <row r="21" spans="1:9" ht="21" customHeight="1" x14ac:dyDescent="0.3">
      <c r="A21" s="6" t="s">
        <v>187</v>
      </c>
      <c r="B21" s="225"/>
      <c r="C21" s="71">
        <v>2141</v>
      </c>
      <c r="E21" s="71">
        <v>27058</v>
      </c>
      <c r="F21" s="71"/>
      <c r="G21" s="71">
        <v>0</v>
      </c>
      <c r="H21" s="71"/>
      <c r="I21" s="71">
        <v>0</v>
      </c>
    </row>
    <row r="22" spans="1:9" ht="21" customHeight="1" x14ac:dyDescent="0.3">
      <c r="A22" s="28" t="s">
        <v>188</v>
      </c>
      <c r="B22" s="225"/>
      <c r="C22" s="71">
        <v>0</v>
      </c>
      <c r="E22" s="71">
        <v>91266</v>
      </c>
      <c r="F22" s="71"/>
      <c r="G22" s="71">
        <v>0</v>
      </c>
      <c r="H22" s="71"/>
      <c r="I22" s="71">
        <v>93590</v>
      </c>
    </row>
    <row r="23" spans="1:9" ht="21" customHeight="1" x14ac:dyDescent="0.3">
      <c r="A23" s="28" t="s">
        <v>217</v>
      </c>
      <c r="B23" s="225"/>
      <c r="C23" s="71">
        <v>955</v>
      </c>
      <c r="E23" s="71">
        <v>1992</v>
      </c>
      <c r="F23" s="71"/>
      <c r="G23" s="71">
        <v>55</v>
      </c>
      <c r="H23" s="71"/>
      <c r="I23" s="71">
        <v>356</v>
      </c>
    </row>
    <row r="24" spans="1:9" ht="21" customHeight="1" x14ac:dyDescent="0.3">
      <c r="A24" s="28" t="s">
        <v>24</v>
      </c>
      <c r="B24" s="225"/>
      <c r="C24" s="71">
        <v>58658</v>
      </c>
      <c r="E24" s="71">
        <v>67181</v>
      </c>
      <c r="F24" s="71"/>
      <c r="G24" s="71">
        <v>40677</v>
      </c>
      <c r="H24" s="71"/>
      <c r="I24" s="71">
        <v>43947</v>
      </c>
    </row>
    <row r="25" spans="1:9" ht="21" customHeight="1" x14ac:dyDescent="0.3">
      <c r="A25" s="59" t="s">
        <v>57</v>
      </c>
      <c r="B25" s="225"/>
      <c r="C25" s="185">
        <f>SUM(C20:C24)</f>
        <v>114366</v>
      </c>
      <c r="D25" s="8"/>
      <c r="E25" s="185">
        <f>SUM(E20:E24)</f>
        <v>261922</v>
      </c>
      <c r="F25" s="177"/>
      <c r="G25" s="185">
        <f>SUM(G20:G24)</f>
        <v>50574</v>
      </c>
      <c r="H25" s="177"/>
      <c r="I25" s="185">
        <f>SUM(I20:I24)</f>
        <v>151300</v>
      </c>
    </row>
    <row r="26" spans="1:9" ht="21" customHeight="1" x14ac:dyDescent="0.3">
      <c r="B26" s="225"/>
      <c r="C26" s="187"/>
      <c r="D26" s="8"/>
      <c r="E26" s="187"/>
      <c r="F26" s="177"/>
      <c r="G26" s="187"/>
      <c r="H26" s="177"/>
      <c r="I26" s="187"/>
    </row>
    <row r="27" spans="1:9" ht="21" customHeight="1" x14ac:dyDescent="0.3">
      <c r="A27" s="229" t="s">
        <v>253</v>
      </c>
      <c r="B27" s="225"/>
      <c r="C27" s="186">
        <f>C17-C25</f>
        <v>269793</v>
      </c>
      <c r="D27" s="8"/>
      <c r="E27" s="186">
        <f>E17-E25</f>
        <v>216985</v>
      </c>
      <c r="F27" s="177"/>
      <c r="G27" s="186">
        <f>G17-G25</f>
        <v>97370</v>
      </c>
      <c r="H27" s="177"/>
      <c r="I27" s="186">
        <f>I17-I25</f>
        <v>304914</v>
      </c>
    </row>
    <row r="28" spans="1:9" ht="21" customHeight="1" x14ac:dyDescent="0.3">
      <c r="A28" s="28" t="s">
        <v>40</v>
      </c>
      <c r="B28" s="225">
        <v>4</v>
      </c>
      <c r="C28" s="170">
        <v>-41184</v>
      </c>
      <c r="E28" s="170">
        <v>-59425</v>
      </c>
      <c r="F28" s="71"/>
      <c r="G28" s="170">
        <v>-30166</v>
      </c>
      <c r="H28" s="71"/>
      <c r="I28" s="170">
        <v>-48425</v>
      </c>
    </row>
    <row r="29" spans="1:9" ht="21" customHeight="1" x14ac:dyDescent="0.3">
      <c r="A29" s="253" t="s">
        <v>323</v>
      </c>
      <c r="B29" s="184"/>
      <c r="C29" s="176">
        <v>-242</v>
      </c>
      <c r="D29" s="10"/>
      <c r="E29" s="176">
        <v>200778</v>
      </c>
      <c r="F29" s="71"/>
      <c r="G29" s="176">
        <v>0</v>
      </c>
      <c r="H29" s="71"/>
      <c r="I29" s="176">
        <v>0</v>
      </c>
    </row>
    <row r="30" spans="1:9" ht="21" customHeight="1" x14ac:dyDescent="0.3">
      <c r="A30" s="8" t="s">
        <v>189</v>
      </c>
      <c r="B30" s="225"/>
      <c r="C30" s="186">
        <f>SUM(C27:C29)</f>
        <v>228367</v>
      </c>
      <c r="D30" s="8"/>
      <c r="E30" s="186">
        <f>SUM(E27:E29)</f>
        <v>358338</v>
      </c>
      <c r="F30" s="177"/>
      <c r="G30" s="186">
        <f>SUM(G27:G29)</f>
        <v>67204</v>
      </c>
      <c r="H30" s="177"/>
      <c r="I30" s="186">
        <f>SUM(I27:I29)</f>
        <v>256489</v>
      </c>
    </row>
    <row r="31" spans="1:9" ht="21" customHeight="1" x14ac:dyDescent="0.3">
      <c r="A31" s="2" t="s">
        <v>258</v>
      </c>
      <c r="B31" s="225">
        <v>14</v>
      </c>
      <c r="C31" s="63">
        <v>-52881</v>
      </c>
      <c r="D31" s="10"/>
      <c r="E31" s="63">
        <v>-61469</v>
      </c>
      <c r="F31" s="170"/>
      <c r="G31" s="63">
        <v>-16051</v>
      </c>
      <c r="H31" s="170"/>
      <c r="I31" s="63">
        <v>-51398</v>
      </c>
    </row>
    <row r="32" spans="1:9" ht="21" customHeight="1" thickBot="1" x14ac:dyDescent="0.35">
      <c r="A32" s="8" t="s">
        <v>190</v>
      </c>
      <c r="B32" s="225"/>
      <c r="C32" s="188">
        <f>SUM(C30:C31)</f>
        <v>175486</v>
      </c>
      <c r="D32" s="8"/>
      <c r="E32" s="188">
        <f>SUM(E30:E31)</f>
        <v>296869</v>
      </c>
      <c r="F32" s="177"/>
      <c r="G32" s="188">
        <f>SUM(G30:G31)</f>
        <v>51153</v>
      </c>
      <c r="H32" s="177"/>
      <c r="I32" s="188">
        <f>SUM(I30:I31)</f>
        <v>205091</v>
      </c>
    </row>
    <row r="33" spans="1:9" ht="21" customHeight="1" thickTop="1" x14ac:dyDescent="0.3">
      <c r="A33" s="229"/>
      <c r="C33" s="196"/>
      <c r="D33" s="230"/>
      <c r="E33" s="196"/>
      <c r="F33" s="230"/>
      <c r="G33" s="196"/>
      <c r="H33" s="230"/>
      <c r="I33" s="196"/>
    </row>
    <row r="34" spans="1:9" ht="23" customHeight="1" x14ac:dyDescent="0.4">
      <c r="A34" s="30" t="s">
        <v>162</v>
      </c>
      <c r="B34" s="29"/>
      <c r="C34" s="33"/>
      <c r="D34" s="34"/>
      <c r="E34" s="33"/>
      <c r="F34" s="34"/>
      <c r="G34" s="33"/>
      <c r="H34" s="34"/>
      <c r="I34" s="33"/>
    </row>
    <row r="35" spans="1:9" ht="23" customHeight="1" x14ac:dyDescent="0.35">
      <c r="A35" s="231" t="s">
        <v>183</v>
      </c>
      <c r="B35" s="31"/>
      <c r="C35" s="76"/>
      <c r="D35" s="76"/>
      <c r="E35" s="76"/>
      <c r="F35" s="72"/>
      <c r="G35" s="72"/>
      <c r="H35" s="72"/>
      <c r="I35" s="72"/>
    </row>
    <row r="36" spans="1:9" ht="23" customHeight="1" x14ac:dyDescent="0.35">
      <c r="A36" s="231"/>
      <c r="B36" s="31"/>
      <c r="C36" s="76"/>
      <c r="D36" s="76"/>
      <c r="E36" s="76"/>
      <c r="F36" s="72"/>
      <c r="G36" s="72"/>
      <c r="H36" s="72"/>
      <c r="I36" s="72"/>
    </row>
    <row r="37" spans="1:9" ht="23" customHeight="1" x14ac:dyDescent="0.3">
      <c r="A37" s="57"/>
      <c r="B37" s="6"/>
      <c r="C37" s="258" t="s">
        <v>46</v>
      </c>
      <c r="D37" s="258"/>
      <c r="E37" s="258"/>
      <c r="G37" s="258" t="s">
        <v>47</v>
      </c>
      <c r="H37" s="258"/>
      <c r="I37" s="258"/>
    </row>
    <row r="38" spans="1:9" ht="23" customHeight="1" x14ac:dyDescent="0.3">
      <c r="B38" s="228"/>
      <c r="C38" s="259" t="s">
        <v>164</v>
      </c>
      <c r="D38" s="259"/>
      <c r="E38" s="259"/>
      <c r="F38" s="226"/>
      <c r="G38" s="259" t="s">
        <v>164</v>
      </c>
      <c r="H38" s="259"/>
      <c r="I38" s="259"/>
    </row>
    <row r="39" spans="1:9" ht="21" customHeight="1" x14ac:dyDescent="0.3">
      <c r="B39" s="228"/>
      <c r="C39" s="261" t="s">
        <v>205</v>
      </c>
      <c r="D39" s="261"/>
      <c r="E39" s="261"/>
      <c r="F39" s="226"/>
      <c r="G39" s="261" t="s">
        <v>205</v>
      </c>
      <c r="H39" s="261"/>
      <c r="I39" s="261"/>
    </row>
    <row r="40" spans="1:9" ht="21" customHeight="1" x14ac:dyDescent="0.3">
      <c r="B40" s="228"/>
      <c r="C40" s="261" t="s">
        <v>163</v>
      </c>
      <c r="D40" s="261"/>
      <c r="E40" s="261"/>
      <c r="F40" s="226"/>
      <c r="G40" s="261" t="s">
        <v>163</v>
      </c>
      <c r="H40" s="261"/>
      <c r="I40" s="261"/>
    </row>
    <row r="41" spans="1:9" ht="21.75" customHeight="1" x14ac:dyDescent="0.3">
      <c r="B41" s="225"/>
      <c r="C41" s="228">
        <v>2021</v>
      </c>
      <c r="D41" s="228">
        <v>4463</v>
      </c>
      <c r="E41" s="228">
        <v>2020</v>
      </c>
      <c r="F41" s="228"/>
      <c r="G41" s="228">
        <v>2021</v>
      </c>
      <c r="H41" s="228">
        <v>4553</v>
      </c>
      <c r="I41" s="228">
        <v>2020</v>
      </c>
    </row>
    <row r="42" spans="1:9" ht="18" customHeight="1" x14ac:dyDescent="0.3">
      <c r="C42" s="260" t="s">
        <v>55</v>
      </c>
      <c r="D42" s="260"/>
      <c r="E42" s="260"/>
      <c r="F42" s="260"/>
      <c r="G42" s="260"/>
      <c r="H42" s="260"/>
      <c r="I42" s="260"/>
    </row>
    <row r="43" spans="1:9" ht="21" customHeight="1" x14ac:dyDescent="0.3">
      <c r="A43" s="229" t="s">
        <v>212</v>
      </c>
      <c r="C43" s="196"/>
      <c r="D43" s="230"/>
      <c r="E43" s="196"/>
      <c r="F43" s="230"/>
      <c r="G43" s="196"/>
      <c r="H43" s="230"/>
      <c r="I43" s="196"/>
    </row>
    <row r="44" spans="1:9" ht="21" customHeight="1" x14ac:dyDescent="0.3">
      <c r="A44" s="27" t="s">
        <v>250</v>
      </c>
      <c r="C44" s="196"/>
      <c r="D44" s="230"/>
      <c r="E44" s="196"/>
      <c r="F44" s="230"/>
      <c r="G44" s="196"/>
      <c r="H44" s="230"/>
      <c r="I44" s="196"/>
    </row>
    <row r="45" spans="1:9" ht="21" customHeight="1" x14ac:dyDescent="0.3">
      <c r="A45" s="6" t="s">
        <v>273</v>
      </c>
      <c r="C45" s="71">
        <v>-3294</v>
      </c>
      <c r="E45" s="199">
        <v>0</v>
      </c>
      <c r="G45" s="71">
        <v>-3294</v>
      </c>
      <c r="I45" s="199">
        <v>0</v>
      </c>
    </row>
    <row r="46" spans="1:9" ht="21" customHeight="1" x14ac:dyDescent="0.3">
      <c r="A46" s="6" t="s">
        <v>274</v>
      </c>
      <c r="C46" s="71"/>
      <c r="E46" s="199"/>
      <c r="G46" s="199"/>
      <c r="I46" s="199"/>
    </row>
    <row r="47" spans="1:9" ht="21" customHeight="1" x14ac:dyDescent="0.3">
      <c r="A47" s="232" t="s">
        <v>275</v>
      </c>
      <c r="C47" s="197">
        <v>18363</v>
      </c>
      <c r="D47" s="225"/>
      <c r="E47" s="197">
        <v>48</v>
      </c>
      <c r="F47" s="225"/>
      <c r="G47" s="197">
        <v>0</v>
      </c>
      <c r="H47" s="225"/>
      <c r="I47" s="197">
        <v>48</v>
      </c>
    </row>
    <row r="48" spans="1:9" ht="21" customHeight="1" x14ac:dyDescent="0.3">
      <c r="A48" s="8" t="s">
        <v>276</v>
      </c>
      <c r="C48" s="214">
        <f>SUM(C45:C47)</f>
        <v>15069</v>
      </c>
      <c r="D48" s="225"/>
      <c r="E48" s="213">
        <f>SUM(E45:E47)</f>
        <v>48</v>
      </c>
      <c r="F48" s="225"/>
      <c r="G48" s="214">
        <v>-3294</v>
      </c>
      <c r="H48" s="225"/>
      <c r="I48" s="213">
        <f>SUM(I45:I47)</f>
        <v>48</v>
      </c>
    </row>
    <row r="49" spans="1:9" ht="21" customHeight="1" x14ac:dyDescent="0.3">
      <c r="A49" s="8" t="s">
        <v>277</v>
      </c>
      <c r="C49" s="198">
        <f>C48</f>
        <v>15069</v>
      </c>
      <c r="D49" s="49"/>
      <c r="E49" s="198">
        <f>E48</f>
        <v>48</v>
      </c>
      <c r="F49" s="49"/>
      <c r="G49" s="198">
        <f>G48</f>
        <v>-3294</v>
      </c>
      <c r="H49" s="49"/>
      <c r="I49" s="198">
        <f>I48</f>
        <v>48</v>
      </c>
    </row>
    <row r="50" spans="1:9" ht="21" customHeight="1" thickBot="1" x14ac:dyDescent="0.35">
      <c r="A50" s="229" t="s">
        <v>80</v>
      </c>
      <c r="C50" s="189">
        <f>C32+C49</f>
        <v>190555</v>
      </c>
      <c r="D50" s="226"/>
      <c r="E50" s="189">
        <f>E32+E49</f>
        <v>296917</v>
      </c>
      <c r="F50" s="226"/>
      <c r="G50" s="189">
        <f>G32+G49</f>
        <v>47859</v>
      </c>
      <c r="H50" s="226"/>
      <c r="I50" s="189">
        <f>I32+I49</f>
        <v>205139</v>
      </c>
    </row>
    <row r="51" spans="1:9" ht="21" customHeight="1" thickTop="1" x14ac:dyDescent="0.3">
      <c r="A51" s="229"/>
      <c r="C51" s="201"/>
      <c r="D51" s="226"/>
      <c r="E51" s="201"/>
      <c r="F51" s="226"/>
      <c r="G51" s="201"/>
      <c r="H51" s="226"/>
      <c r="I51" s="201"/>
    </row>
    <row r="52" spans="1:9" ht="21" customHeight="1" x14ac:dyDescent="0.3">
      <c r="A52" s="59" t="s">
        <v>191</v>
      </c>
      <c r="B52" s="225"/>
      <c r="C52" s="10"/>
      <c r="E52" s="10"/>
      <c r="G52" s="10"/>
      <c r="I52" s="10"/>
    </row>
    <row r="53" spans="1:9" ht="21" customHeight="1" x14ac:dyDescent="0.3">
      <c r="A53" s="47" t="s">
        <v>251</v>
      </c>
      <c r="B53" s="225"/>
      <c r="C53" s="180">
        <v>165473</v>
      </c>
      <c r="D53" s="181"/>
      <c r="E53" s="180">
        <v>277835</v>
      </c>
      <c r="F53" s="181"/>
      <c r="G53" s="180">
        <v>51153</v>
      </c>
      <c r="H53" s="181"/>
      <c r="I53" s="180">
        <v>205091</v>
      </c>
    </row>
    <row r="54" spans="1:9" ht="21" customHeight="1" x14ac:dyDescent="0.3">
      <c r="A54" s="28" t="s">
        <v>50</v>
      </c>
      <c r="B54" s="225"/>
      <c r="C54" s="182">
        <v>10013</v>
      </c>
      <c r="D54" s="181"/>
      <c r="E54" s="182">
        <v>19034</v>
      </c>
      <c r="F54" s="183"/>
      <c r="G54" s="176">
        <v>0</v>
      </c>
      <c r="H54" s="71"/>
      <c r="I54" s="176">
        <v>0</v>
      </c>
    </row>
    <row r="55" spans="1:9" ht="21" customHeight="1" thickBot="1" x14ac:dyDescent="0.35">
      <c r="A55" s="59"/>
      <c r="B55" s="225"/>
      <c r="C55" s="190">
        <v>175486</v>
      </c>
      <c r="D55" s="191"/>
      <c r="E55" s="190">
        <v>296869</v>
      </c>
      <c r="F55" s="191"/>
      <c r="G55" s="188">
        <v>51153</v>
      </c>
      <c r="H55" s="191"/>
      <c r="I55" s="188">
        <v>205091</v>
      </c>
    </row>
    <row r="56" spans="1:9" ht="13" customHeight="1" thickTop="1" x14ac:dyDescent="0.3">
      <c r="A56" s="229"/>
      <c r="B56" s="225"/>
      <c r="C56" s="192"/>
      <c r="D56" s="192"/>
      <c r="E56" s="192"/>
      <c r="F56" s="192"/>
      <c r="G56" s="192"/>
      <c r="H56" s="192"/>
      <c r="I56" s="192"/>
    </row>
    <row r="57" spans="1:9" ht="21" customHeight="1" x14ac:dyDescent="0.3">
      <c r="A57" s="59" t="s">
        <v>249</v>
      </c>
      <c r="B57" s="225"/>
      <c r="C57" s="192"/>
      <c r="D57" s="192"/>
      <c r="E57" s="192"/>
      <c r="F57" s="192"/>
      <c r="G57" s="192"/>
      <c r="H57" s="192"/>
      <c r="I57" s="192"/>
    </row>
    <row r="58" spans="1:9" ht="21" customHeight="1" x14ac:dyDescent="0.3">
      <c r="A58" s="47" t="s">
        <v>252</v>
      </c>
      <c r="B58" s="225"/>
      <c r="C58" s="180">
        <v>179274</v>
      </c>
      <c r="D58" s="181"/>
      <c r="E58" s="180">
        <v>277867</v>
      </c>
      <c r="F58" s="181"/>
      <c r="G58" s="170">
        <v>47859</v>
      </c>
      <c r="H58" s="181"/>
      <c r="I58" s="170">
        <v>205139</v>
      </c>
    </row>
    <row r="59" spans="1:9" ht="21" customHeight="1" x14ac:dyDescent="0.3">
      <c r="A59" s="28" t="s">
        <v>54</v>
      </c>
      <c r="B59" s="225"/>
      <c r="C59" s="180">
        <v>11281</v>
      </c>
      <c r="D59" s="181"/>
      <c r="E59" s="180">
        <v>19050</v>
      </c>
      <c r="F59" s="183"/>
      <c r="G59" s="170">
        <v>0</v>
      </c>
      <c r="H59" s="71"/>
      <c r="I59" s="170">
        <v>0</v>
      </c>
    </row>
    <row r="60" spans="1:9" ht="21" customHeight="1" thickBot="1" x14ac:dyDescent="0.35">
      <c r="A60" s="59"/>
      <c r="B60" s="225"/>
      <c r="C60" s="215">
        <v>190555</v>
      </c>
      <c r="D60" s="192"/>
      <c r="E60" s="215">
        <v>296917</v>
      </c>
      <c r="F60" s="192"/>
      <c r="G60" s="215">
        <v>47859</v>
      </c>
      <c r="H60" s="192"/>
      <c r="I60" s="215">
        <v>205139</v>
      </c>
    </row>
    <row r="61" spans="1:9" ht="21" customHeight="1" thickTop="1" x14ac:dyDescent="0.3">
      <c r="A61" s="59"/>
      <c r="B61" s="225"/>
      <c r="C61" s="192"/>
      <c r="D61" s="192"/>
      <c r="E61" s="192"/>
      <c r="F61" s="192"/>
      <c r="G61" s="192"/>
      <c r="H61" s="192"/>
      <c r="I61" s="192"/>
    </row>
    <row r="62" spans="1:9" ht="21" customHeight="1" x14ac:dyDescent="0.3">
      <c r="A62" s="59" t="s">
        <v>192</v>
      </c>
      <c r="B62" s="225"/>
      <c r="C62" s="192"/>
      <c r="D62" s="191"/>
      <c r="E62" s="192"/>
      <c r="F62" s="191"/>
      <c r="G62" s="192"/>
      <c r="H62" s="191"/>
      <c r="I62" s="192"/>
    </row>
    <row r="63" spans="1:9" ht="21" customHeight="1" thickBot="1" x14ac:dyDescent="0.35">
      <c r="A63" s="6" t="s">
        <v>193</v>
      </c>
      <c r="B63" s="225">
        <v>15</v>
      </c>
      <c r="C63" s="256">
        <v>2.5000000000000001E-2</v>
      </c>
      <c r="D63" s="257"/>
      <c r="E63" s="256">
        <v>4.2999999999999997E-2</v>
      </c>
      <c r="F63" s="257"/>
      <c r="G63" s="256">
        <v>8.0000000000000002E-3</v>
      </c>
      <c r="H63" s="257"/>
      <c r="I63" s="256">
        <v>3.2000000000000001E-2</v>
      </c>
    </row>
    <row r="64" spans="1:9" ht="21" customHeight="1" thickTop="1" x14ac:dyDescent="0.3">
      <c r="A64" s="28"/>
      <c r="B64" s="225"/>
      <c r="C64" s="10"/>
      <c r="E64" s="10"/>
      <c r="G64" s="10"/>
      <c r="I64" s="10"/>
    </row>
  </sheetData>
  <mergeCells count="18">
    <mergeCell ref="C42:I42"/>
    <mergeCell ref="C9:I9"/>
    <mergeCell ref="C37:E37"/>
    <mergeCell ref="G37:I37"/>
    <mergeCell ref="C38:E38"/>
    <mergeCell ref="G38:I38"/>
    <mergeCell ref="C4:E4"/>
    <mergeCell ref="G4:I4"/>
    <mergeCell ref="C5:E5"/>
    <mergeCell ref="G5:I5"/>
    <mergeCell ref="C6:E6"/>
    <mergeCell ref="G6:I6"/>
    <mergeCell ref="C7:E7"/>
    <mergeCell ref="G7:I7"/>
    <mergeCell ref="C39:E39"/>
    <mergeCell ref="G39:I39"/>
    <mergeCell ref="C40:E40"/>
    <mergeCell ref="G40:I40"/>
  </mergeCells>
  <pageMargins left="0.7" right="0.7" top="0.48" bottom="0.5" header="0.5" footer="0.5"/>
  <pageSetup paperSize="9" scale="84" firstPageNumber="5" fitToHeight="0" orientation="portrait" useFirstPageNumber="1" r:id="rId1"/>
  <headerFooter alignWithMargins="0">
    <oddFooter>&amp;L&amp;"Times New Roman,Regular"&amp;11The accompanying notes are an integral part of these financial statements.
&amp;C&amp;"Times New Roman,Regular"&amp;11&amp;P</oddFoot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6"/>
  <sheetViews>
    <sheetView view="pageBreakPreview" zoomScale="70" zoomScaleNormal="100" zoomScaleSheetLayoutView="70" workbookViewId="0">
      <selection activeCell="C27" sqref="C27"/>
    </sheetView>
  </sheetViews>
  <sheetFormatPr defaultColWidth="9.09765625" defaultRowHeight="23.25" customHeight="1" x14ac:dyDescent="0.3"/>
  <cols>
    <col min="1" max="1" width="45.09765625" style="6" customWidth="1"/>
    <col min="2" max="2" width="13.5" style="2" customWidth="1"/>
    <col min="3" max="3" width="0.8984375" style="10" customWidth="1"/>
    <col min="4" max="4" width="12.19921875" style="71" customWidth="1"/>
    <col min="5" max="5" width="0.8984375" style="10" customWidth="1"/>
    <col min="6" max="6" width="16.09765625" style="2" customWidth="1"/>
    <col min="7" max="7" width="0.8984375" style="10" customWidth="1"/>
    <col min="8" max="8" width="14.5" style="2" customWidth="1"/>
    <col min="9" max="9" width="0.8984375" style="10" customWidth="1"/>
    <col min="10" max="10" width="11.8984375" style="2" customWidth="1"/>
    <col min="11" max="11" width="0.8984375" style="10" customWidth="1"/>
    <col min="12" max="12" width="14.8984375" style="71" customWidth="1"/>
    <col min="13" max="13" width="0.8984375" style="10" customWidth="1"/>
    <col min="14" max="14" width="13.5" style="2" customWidth="1"/>
    <col min="15" max="15" width="1" style="2" customWidth="1"/>
    <col min="16" max="16" width="18.69921875" style="2" customWidth="1"/>
    <col min="17" max="17" width="1.09765625" style="2" customWidth="1"/>
    <col min="18" max="18" width="11.5" style="2" customWidth="1"/>
    <col min="19" max="19" width="1.09765625" style="2" customWidth="1"/>
    <col min="20" max="20" width="14.19921875" style="2" customWidth="1"/>
    <col min="21" max="21" width="1" style="10" customWidth="1"/>
    <col min="22" max="22" width="13.69921875" style="71" customWidth="1"/>
    <col min="23" max="23" width="1" style="170" customWidth="1"/>
    <col min="24" max="24" width="13.5" style="71" customWidth="1"/>
    <col min="25" max="25" width="1" style="170" customWidth="1"/>
    <col min="26" max="26" width="13.19921875" style="71" customWidth="1"/>
    <col min="27" max="16384" width="9.09765625" style="2"/>
  </cols>
  <sheetData>
    <row r="1" spans="1:26" s="29" customFormat="1" ht="21" customHeight="1" x14ac:dyDescent="0.4">
      <c r="A1" s="30" t="s">
        <v>162</v>
      </c>
      <c r="C1" s="44"/>
      <c r="D1" s="144"/>
      <c r="E1" s="44"/>
      <c r="G1" s="44"/>
      <c r="I1" s="44"/>
      <c r="K1" s="44"/>
      <c r="L1" s="144"/>
      <c r="M1" s="44"/>
      <c r="U1" s="44"/>
      <c r="V1" s="144"/>
      <c r="W1" s="166"/>
      <c r="X1" s="144"/>
      <c r="Y1" s="166"/>
      <c r="Z1" s="144"/>
    </row>
    <row r="2" spans="1:26" s="31" customFormat="1" ht="21" customHeight="1" x14ac:dyDescent="0.35">
      <c r="A2" s="70" t="s">
        <v>83</v>
      </c>
      <c r="C2" s="45"/>
      <c r="D2" s="145"/>
      <c r="E2" s="45"/>
      <c r="G2" s="45"/>
      <c r="I2" s="45"/>
      <c r="K2" s="45"/>
      <c r="L2" s="145"/>
      <c r="M2" s="45"/>
      <c r="U2" s="45"/>
      <c r="V2" s="145"/>
      <c r="W2" s="167"/>
      <c r="X2" s="145"/>
      <c r="Y2" s="167"/>
      <c r="Z2" s="145"/>
    </row>
    <row r="3" spans="1:26" ht="21" customHeight="1" x14ac:dyDescent="0.3">
      <c r="A3" s="24"/>
    </row>
    <row r="4" spans="1:26" ht="21" customHeight="1" x14ac:dyDescent="0.3">
      <c r="B4" s="262" t="s">
        <v>194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</row>
    <row r="5" spans="1:26" ht="21" customHeight="1" x14ac:dyDescent="0.3">
      <c r="C5" s="221"/>
      <c r="D5" s="146"/>
      <c r="E5" s="11"/>
      <c r="F5" s="11"/>
      <c r="G5" s="11"/>
      <c r="H5" s="11"/>
      <c r="I5" s="11"/>
      <c r="J5" s="264" t="s">
        <v>181</v>
      </c>
      <c r="K5" s="264"/>
      <c r="L5" s="264"/>
      <c r="M5" s="11"/>
      <c r="N5" s="264" t="s">
        <v>282</v>
      </c>
      <c r="O5" s="264"/>
      <c r="P5" s="264"/>
      <c r="Q5" s="264"/>
      <c r="R5" s="264"/>
      <c r="S5" s="264"/>
      <c r="T5" s="264"/>
      <c r="U5" s="193"/>
      <c r="W5" s="71"/>
      <c r="Y5" s="71"/>
    </row>
    <row r="6" spans="1:26" ht="21" customHeight="1" x14ac:dyDescent="0.3">
      <c r="C6" s="221"/>
      <c r="D6" s="146"/>
      <c r="E6" s="11"/>
      <c r="G6" s="11"/>
      <c r="I6" s="11"/>
      <c r="J6" s="11"/>
      <c r="K6" s="11"/>
      <c r="L6" s="146"/>
      <c r="M6" s="11"/>
      <c r="N6" s="11"/>
      <c r="O6" s="11"/>
      <c r="P6" s="11" t="s">
        <v>283</v>
      </c>
      <c r="Q6" s="11"/>
      <c r="R6" s="11"/>
      <c r="S6" s="11"/>
      <c r="T6" s="11"/>
      <c r="W6" s="71"/>
      <c r="Y6" s="71"/>
    </row>
    <row r="7" spans="1:26" ht="21" customHeight="1" x14ac:dyDescent="0.3">
      <c r="C7" s="221"/>
      <c r="D7" s="146"/>
      <c r="E7" s="11"/>
      <c r="F7" s="11" t="s">
        <v>195</v>
      </c>
      <c r="G7" s="11"/>
      <c r="I7" s="11"/>
      <c r="J7" s="11"/>
      <c r="K7" s="11"/>
      <c r="L7" s="146"/>
      <c r="M7" s="11"/>
      <c r="N7" s="11"/>
      <c r="O7" s="11"/>
      <c r="P7" s="11" t="s">
        <v>303</v>
      </c>
      <c r="Q7" s="11"/>
      <c r="R7" s="11"/>
      <c r="S7" s="11"/>
      <c r="T7" s="11"/>
      <c r="W7" s="71"/>
      <c r="Y7" s="71"/>
    </row>
    <row r="8" spans="1:26" ht="21" customHeight="1" x14ac:dyDescent="0.3">
      <c r="B8" s="222"/>
      <c r="C8" s="221"/>
      <c r="D8" s="146"/>
      <c r="E8" s="11"/>
      <c r="F8" s="203" t="s">
        <v>196</v>
      </c>
      <c r="G8" s="11"/>
      <c r="I8" s="11"/>
      <c r="J8" s="11"/>
      <c r="K8" s="11"/>
      <c r="L8" s="146"/>
      <c r="M8" s="11"/>
      <c r="P8" s="236" t="s">
        <v>285</v>
      </c>
      <c r="Q8" s="255"/>
      <c r="R8" s="255"/>
      <c r="W8" s="71"/>
      <c r="Y8" s="71"/>
    </row>
    <row r="9" spans="1:26" ht="21" customHeight="1" x14ac:dyDescent="0.3">
      <c r="C9" s="221"/>
      <c r="D9" s="146"/>
      <c r="E9" s="11"/>
      <c r="F9" s="11" t="s">
        <v>197</v>
      </c>
      <c r="G9" s="11"/>
      <c r="H9" s="11" t="s">
        <v>215</v>
      </c>
      <c r="I9" s="11"/>
      <c r="J9" s="11"/>
      <c r="K9" s="11"/>
      <c r="L9" s="146"/>
      <c r="M9" s="11"/>
      <c r="N9" s="11" t="s">
        <v>301</v>
      </c>
      <c r="O9" s="11"/>
      <c r="P9" s="11" t="s">
        <v>286</v>
      </c>
      <c r="Q9" s="11"/>
      <c r="R9" s="11" t="s">
        <v>312</v>
      </c>
      <c r="S9" s="11"/>
      <c r="T9" s="11"/>
      <c r="U9" s="11"/>
      <c r="V9" s="147" t="s">
        <v>52</v>
      </c>
      <c r="W9" s="168"/>
      <c r="X9" s="169"/>
      <c r="Z9" s="169"/>
    </row>
    <row r="10" spans="1:26" ht="21" customHeight="1" x14ac:dyDescent="0.3">
      <c r="B10" s="222" t="s">
        <v>213</v>
      </c>
      <c r="E10" s="11"/>
      <c r="F10" s="222" t="s">
        <v>198</v>
      </c>
      <c r="G10" s="11"/>
      <c r="H10" s="222" t="s">
        <v>279</v>
      </c>
      <c r="I10" s="11"/>
      <c r="J10" s="222"/>
      <c r="L10" s="147"/>
      <c r="M10" s="11"/>
      <c r="N10" s="222" t="s">
        <v>302</v>
      </c>
      <c r="O10" s="222"/>
      <c r="P10" s="236" t="s">
        <v>287</v>
      </c>
      <c r="Q10" s="255"/>
      <c r="R10" s="255" t="s">
        <v>313</v>
      </c>
      <c r="S10" s="222"/>
      <c r="T10" s="11" t="s">
        <v>242</v>
      </c>
      <c r="U10" s="11"/>
      <c r="V10" s="147" t="s">
        <v>31</v>
      </c>
      <c r="W10" s="146"/>
      <c r="X10" s="147" t="s">
        <v>32</v>
      </c>
      <c r="Y10" s="146"/>
    </row>
    <row r="11" spans="1:26" ht="21" customHeight="1" x14ac:dyDescent="0.3">
      <c r="B11" s="222" t="s">
        <v>26</v>
      </c>
      <c r="D11" s="147" t="s">
        <v>101</v>
      </c>
      <c r="E11" s="11"/>
      <c r="F11" s="222" t="s">
        <v>199</v>
      </c>
      <c r="G11" s="11"/>
      <c r="H11" s="222" t="s">
        <v>280</v>
      </c>
      <c r="I11" s="11"/>
      <c r="J11" s="222" t="s">
        <v>27</v>
      </c>
      <c r="K11" s="11"/>
      <c r="M11" s="11"/>
      <c r="N11" s="222" t="s">
        <v>201</v>
      </c>
      <c r="O11" s="222"/>
      <c r="P11" s="236" t="s">
        <v>60</v>
      </c>
      <c r="Q11" s="255"/>
      <c r="R11" s="255" t="s">
        <v>314</v>
      </c>
      <c r="S11" s="222"/>
      <c r="T11" s="222" t="s">
        <v>61</v>
      </c>
      <c r="U11" s="11"/>
      <c r="V11" s="147" t="s">
        <v>51</v>
      </c>
      <c r="W11" s="146"/>
      <c r="X11" s="147" t="s">
        <v>33</v>
      </c>
      <c r="Y11" s="146"/>
      <c r="Z11" s="147" t="s">
        <v>35</v>
      </c>
    </row>
    <row r="12" spans="1:26" ht="21" customHeight="1" x14ac:dyDescent="0.3">
      <c r="B12" s="222" t="s">
        <v>214</v>
      </c>
      <c r="D12" s="147" t="s">
        <v>100</v>
      </c>
      <c r="E12" s="11"/>
      <c r="F12" s="222" t="s">
        <v>200</v>
      </c>
      <c r="G12" s="11"/>
      <c r="H12" s="222" t="s">
        <v>281</v>
      </c>
      <c r="I12" s="11"/>
      <c r="J12" s="222" t="s">
        <v>28</v>
      </c>
      <c r="K12" s="11"/>
      <c r="L12" s="147" t="s">
        <v>29</v>
      </c>
      <c r="M12" s="11"/>
      <c r="N12" s="222" t="s">
        <v>202</v>
      </c>
      <c r="O12" s="222"/>
      <c r="P12" s="236" t="s">
        <v>288</v>
      </c>
      <c r="Q12" s="255"/>
      <c r="R12" s="255" t="s">
        <v>315</v>
      </c>
      <c r="S12" s="222"/>
      <c r="T12" s="222" t="s">
        <v>291</v>
      </c>
      <c r="U12" s="11"/>
      <c r="V12" s="147" t="s">
        <v>161</v>
      </c>
      <c r="W12" s="146"/>
      <c r="X12" s="147" t="s">
        <v>34</v>
      </c>
      <c r="Y12" s="146"/>
      <c r="Z12" s="147" t="s">
        <v>36</v>
      </c>
    </row>
    <row r="13" spans="1:26" ht="21" customHeight="1" x14ac:dyDescent="0.3">
      <c r="A13" s="2"/>
      <c r="B13" s="260" t="s">
        <v>55</v>
      </c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</row>
    <row r="14" spans="1:26" ht="21" customHeight="1" x14ac:dyDescent="0.3">
      <c r="A14" s="223" t="s">
        <v>228</v>
      </c>
      <c r="B14" s="220"/>
      <c r="C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54"/>
      <c r="R14" s="254"/>
      <c r="S14" s="220"/>
      <c r="T14" s="220"/>
      <c r="U14" s="220"/>
      <c r="V14" s="220"/>
      <c r="W14" s="220"/>
      <c r="X14" s="220"/>
      <c r="Y14" s="220"/>
      <c r="Z14" s="220"/>
    </row>
    <row r="15" spans="1:26" ht="21" customHeight="1" x14ac:dyDescent="0.3">
      <c r="A15" s="59" t="s">
        <v>311</v>
      </c>
      <c r="B15" s="61">
        <v>6499830</v>
      </c>
      <c r="C15" s="61"/>
      <c r="D15" s="61">
        <v>1532321</v>
      </c>
      <c r="E15" s="61"/>
      <c r="F15" s="61">
        <v>-423185</v>
      </c>
      <c r="G15" s="61"/>
      <c r="H15" s="61">
        <v>-129337</v>
      </c>
      <c r="I15" s="61"/>
      <c r="J15" s="61">
        <v>519900</v>
      </c>
      <c r="K15" s="61"/>
      <c r="L15" s="61">
        <v>4864947</v>
      </c>
      <c r="M15" s="61"/>
      <c r="N15" s="61">
        <v>-24927</v>
      </c>
      <c r="O15" s="61"/>
      <c r="P15" s="61">
        <v>0</v>
      </c>
      <c r="Q15" s="61"/>
      <c r="R15" s="61">
        <v>0</v>
      </c>
      <c r="S15" s="61"/>
      <c r="T15" s="61">
        <v>-24927</v>
      </c>
      <c r="U15" s="61"/>
      <c r="V15" s="61">
        <v>12839549</v>
      </c>
      <c r="W15" s="61"/>
      <c r="X15" s="61">
        <v>874375</v>
      </c>
      <c r="Y15" s="61"/>
      <c r="Z15" s="61">
        <v>13713924</v>
      </c>
    </row>
    <row r="16" spans="1:26" ht="21" customHeight="1" x14ac:dyDescent="0.3">
      <c r="A16" s="28" t="s">
        <v>278</v>
      </c>
      <c r="B16" s="64">
        <v>0</v>
      </c>
      <c r="C16" s="64"/>
      <c r="D16" s="64">
        <v>0</v>
      </c>
      <c r="E16" s="64"/>
      <c r="F16" s="64">
        <v>0</v>
      </c>
      <c r="G16" s="64"/>
      <c r="H16" s="64">
        <v>0</v>
      </c>
      <c r="I16" s="64"/>
      <c r="J16" s="64">
        <v>0</v>
      </c>
      <c r="K16" s="64"/>
      <c r="L16" s="64">
        <v>0</v>
      </c>
      <c r="M16" s="64"/>
      <c r="N16" s="64">
        <v>0</v>
      </c>
      <c r="O16" s="64"/>
      <c r="P16" s="64">
        <v>347814</v>
      </c>
      <c r="Q16" s="64"/>
      <c r="R16" s="64">
        <v>0</v>
      </c>
      <c r="S16" s="64"/>
      <c r="T16" s="64">
        <v>347814</v>
      </c>
      <c r="U16" s="64"/>
      <c r="V16" s="64">
        <v>347814</v>
      </c>
      <c r="W16" s="64"/>
      <c r="X16" s="64">
        <v>25778</v>
      </c>
      <c r="Y16" s="64"/>
      <c r="Z16" s="64">
        <v>373592</v>
      </c>
    </row>
    <row r="17" spans="1:26" s="8" customFormat="1" ht="21" customHeight="1" x14ac:dyDescent="0.3">
      <c r="A17" s="223" t="s">
        <v>229</v>
      </c>
      <c r="B17" s="55">
        <f>SUM(B15:B16)</f>
        <v>6499830</v>
      </c>
      <c r="C17" s="61"/>
      <c r="D17" s="55">
        <f>SUM(D15:D16)</f>
        <v>1532321</v>
      </c>
      <c r="E17" s="61"/>
      <c r="F17" s="55">
        <f>SUM(F15:F16)</f>
        <v>-423185</v>
      </c>
      <c r="G17" s="61"/>
      <c r="H17" s="55">
        <f>SUM(H15:H16)</f>
        <v>-129337</v>
      </c>
      <c r="I17" s="61"/>
      <c r="J17" s="55">
        <f>SUM(J15:J16)</f>
        <v>519900</v>
      </c>
      <c r="K17" s="61"/>
      <c r="L17" s="55">
        <f>SUM(L15:L16)</f>
        <v>4864947</v>
      </c>
      <c r="M17" s="61"/>
      <c r="N17" s="55">
        <f>SUM(N15:N16)</f>
        <v>-24927</v>
      </c>
      <c r="O17" s="61"/>
      <c r="P17" s="55">
        <f>SUM(P15:P16)</f>
        <v>347814</v>
      </c>
      <c r="Q17" s="61"/>
      <c r="R17" s="55">
        <f>SUM(R15:R16)</f>
        <v>0</v>
      </c>
      <c r="S17" s="61"/>
      <c r="T17" s="55">
        <f>SUM(T15:T16)</f>
        <v>322887</v>
      </c>
      <c r="U17" s="61"/>
      <c r="V17" s="55">
        <f>SUM(V15:V16)</f>
        <v>13187363</v>
      </c>
      <c r="W17" s="61"/>
      <c r="X17" s="55">
        <f>SUM(X15:X16)</f>
        <v>900153</v>
      </c>
      <c r="Y17" s="61"/>
      <c r="Z17" s="55">
        <f>SUM(Z15:Z16)</f>
        <v>14087516</v>
      </c>
    </row>
    <row r="18" spans="1:26" s="8" customFormat="1" ht="21" customHeight="1" x14ac:dyDescent="0.3">
      <c r="A18" s="223" t="s">
        <v>80</v>
      </c>
      <c r="B18" s="64"/>
      <c r="C18" s="64"/>
      <c r="D18" s="64"/>
      <c r="E18" s="64"/>
      <c r="F18" s="64"/>
      <c r="G18" s="61"/>
      <c r="H18" s="64"/>
      <c r="I18" s="61"/>
      <c r="J18" s="64"/>
      <c r="K18" s="61"/>
      <c r="L18" s="64"/>
      <c r="M18" s="61"/>
      <c r="N18" s="14"/>
      <c r="O18" s="61"/>
      <c r="P18" s="64"/>
      <c r="Q18" s="64"/>
      <c r="R18" s="64"/>
      <c r="S18" s="64"/>
      <c r="T18" s="64"/>
      <c r="U18" s="61"/>
      <c r="V18" s="64"/>
      <c r="W18" s="61"/>
      <c r="X18" s="64"/>
      <c r="Y18" s="61"/>
      <c r="Z18" s="64"/>
    </row>
    <row r="19" spans="1:26" s="8" customFormat="1" ht="21" customHeight="1" x14ac:dyDescent="0.3">
      <c r="A19" s="28" t="s">
        <v>290</v>
      </c>
      <c r="B19" s="61">
        <v>0</v>
      </c>
      <c r="C19" s="61"/>
      <c r="D19" s="61">
        <v>0</v>
      </c>
      <c r="E19" s="61"/>
      <c r="F19" s="61">
        <v>0</v>
      </c>
      <c r="G19" s="61"/>
      <c r="H19" s="61">
        <v>0</v>
      </c>
      <c r="I19" s="61"/>
      <c r="J19" s="61">
        <v>0</v>
      </c>
      <c r="K19" s="61"/>
      <c r="L19" s="64">
        <v>277835</v>
      </c>
      <c r="M19" s="61"/>
      <c r="N19" s="62">
        <v>0</v>
      </c>
      <c r="O19" s="61"/>
      <c r="P19" s="61">
        <v>0</v>
      </c>
      <c r="Q19" s="61"/>
      <c r="R19" s="61">
        <v>0</v>
      </c>
      <c r="S19" s="61"/>
      <c r="T19" s="61">
        <v>0</v>
      </c>
      <c r="U19" s="61"/>
      <c r="V19" s="64">
        <v>277835</v>
      </c>
      <c r="W19" s="61"/>
      <c r="X19" s="64">
        <v>19034</v>
      </c>
      <c r="Y19" s="61"/>
      <c r="Z19" s="64">
        <v>296869</v>
      </c>
    </row>
    <row r="20" spans="1:26" ht="21" customHeight="1" x14ac:dyDescent="0.3">
      <c r="A20" s="28" t="s">
        <v>289</v>
      </c>
      <c r="B20" s="61">
        <v>0</v>
      </c>
      <c r="C20" s="61"/>
      <c r="D20" s="61">
        <v>0</v>
      </c>
      <c r="E20" s="61"/>
      <c r="F20" s="61">
        <v>0</v>
      </c>
      <c r="G20" s="61"/>
      <c r="H20" s="61">
        <v>0</v>
      </c>
      <c r="I20" s="61"/>
      <c r="J20" s="61">
        <v>0</v>
      </c>
      <c r="K20" s="61"/>
      <c r="L20" s="61">
        <v>0</v>
      </c>
      <c r="M20" s="61"/>
      <c r="N20" s="61">
        <v>0</v>
      </c>
      <c r="O20" s="61"/>
      <c r="P20" s="61">
        <v>0</v>
      </c>
      <c r="Q20" s="61"/>
      <c r="R20" s="64">
        <v>32</v>
      </c>
      <c r="S20" s="61"/>
      <c r="T20" s="64">
        <v>32</v>
      </c>
      <c r="U20" s="64"/>
      <c r="V20" s="64">
        <v>32</v>
      </c>
      <c r="W20" s="64"/>
      <c r="X20" s="64">
        <v>16</v>
      </c>
      <c r="Y20" s="64"/>
      <c r="Z20" s="64">
        <v>48</v>
      </c>
    </row>
    <row r="21" spans="1:26" ht="18.75" customHeight="1" x14ac:dyDescent="0.3">
      <c r="A21" s="59" t="s">
        <v>80</v>
      </c>
      <c r="B21" s="50">
        <v>0</v>
      </c>
      <c r="C21" s="22"/>
      <c r="D21" s="50">
        <v>0</v>
      </c>
      <c r="E21" s="22"/>
      <c r="F21" s="50">
        <v>0</v>
      </c>
      <c r="G21" s="22"/>
      <c r="H21" s="50">
        <v>0</v>
      </c>
      <c r="I21" s="22"/>
      <c r="J21" s="50">
        <v>0</v>
      </c>
      <c r="K21" s="22"/>
      <c r="L21" s="41">
        <v>277835</v>
      </c>
      <c r="M21" s="22"/>
      <c r="N21" s="50">
        <v>0</v>
      </c>
      <c r="O21" s="22"/>
      <c r="P21" s="50">
        <v>0</v>
      </c>
      <c r="Q21" s="62"/>
      <c r="R21" s="55">
        <v>32</v>
      </c>
      <c r="S21" s="22"/>
      <c r="T21" s="55">
        <v>32</v>
      </c>
      <c r="U21" s="22"/>
      <c r="V21" s="41">
        <v>277867</v>
      </c>
      <c r="W21" s="22"/>
      <c r="X21" s="41">
        <v>19050</v>
      </c>
      <c r="Y21" s="22"/>
      <c r="Z21" s="41">
        <v>296917</v>
      </c>
    </row>
    <row r="22" spans="1:26" ht="18.899999999999999" customHeight="1" thickBot="1" x14ac:dyDescent="0.35">
      <c r="A22" s="59" t="s">
        <v>230</v>
      </c>
      <c r="B22" s="217">
        <v>6499830</v>
      </c>
      <c r="C22" s="22"/>
      <c r="D22" s="217">
        <v>1532321</v>
      </c>
      <c r="E22" s="22"/>
      <c r="F22" s="217">
        <v>-423185</v>
      </c>
      <c r="G22" s="22"/>
      <c r="H22" s="217">
        <v>-129337</v>
      </c>
      <c r="I22" s="22"/>
      <c r="J22" s="217">
        <v>519900</v>
      </c>
      <c r="K22" s="22"/>
      <c r="L22" s="217">
        <v>5142782</v>
      </c>
      <c r="M22" s="22"/>
      <c r="N22" s="217">
        <v>-24927</v>
      </c>
      <c r="O22" s="22"/>
      <c r="P22" s="217">
        <v>347814</v>
      </c>
      <c r="Q22" s="22"/>
      <c r="R22" s="217">
        <v>32</v>
      </c>
      <c r="S22" s="22"/>
      <c r="T22" s="217">
        <v>322919</v>
      </c>
      <c r="U22" s="22"/>
      <c r="V22" s="217">
        <v>13465230</v>
      </c>
      <c r="W22" s="22"/>
      <c r="X22" s="217">
        <v>919203</v>
      </c>
      <c r="Y22" s="22"/>
      <c r="Z22" s="217">
        <v>14384433</v>
      </c>
    </row>
    <row r="23" spans="1:26" ht="23.25" customHeight="1" thickTop="1" x14ac:dyDescent="0.3">
      <c r="A23" s="23"/>
      <c r="L23" s="170"/>
      <c r="N23" s="10"/>
      <c r="O23" s="10"/>
      <c r="P23" s="10"/>
      <c r="Q23" s="10"/>
      <c r="R23" s="10"/>
      <c r="S23" s="10"/>
      <c r="T23" s="10"/>
      <c r="V23" s="170"/>
    </row>
    <row r="24" spans="1:26" ht="23.25" customHeight="1" x14ac:dyDescent="0.3">
      <c r="L24" s="170"/>
      <c r="N24" s="10"/>
      <c r="O24" s="10"/>
      <c r="P24" s="10"/>
      <c r="Q24" s="10"/>
      <c r="R24" s="10"/>
      <c r="S24" s="10"/>
      <c r="T24" s="10"/>
      <c r="V24" s="170"/>
    </row>
    <row r="25" spans="1:26" ht="23.25" customHeight="1" x14ac:dyDescent="0.3">
      <c r="L25" s="170"/>
      <c r="N25" s="10"/>
      <c r="O25" s="10"/>
      <c r="P25" s="10"/>
      <c r="Q25" s="10"/>
      <c r="R25" s="10"/>
      <c r="S25" s="10"/>
      <c r="T25" s="10"/>
      <c r="V25" s="170"/>
    </row>
    <row r="26" spans="1:26" ht="23.25" customHeight="1" x14ac:dyDescent="0.3">
      <c r="L26" s="170"/>
      <c r="N26" s="10"/>
      <c r="O26" s="10"/>
      <c r="P26" s="10"/>
      <c r="Q26" s="10"/>
      <c r="R26" s="10"/>
      <c r="S26" s="10"/>
      <c r="T26" s="10"/>
      <c r="V26" s="170"/>
    </row>
  </sheetData>
  <mergeCells count="4">
    <mergeCell ref="B4:Z4"/>
    <mergeCell ref="B13:Z13"/>
    <mergeCell ref="J5:L5"/>
    <mergeCell ref="N5:T5"/>
  </mergeCells>
  <phoneticPr fontId="0" type="noConversion"/>
  <pageMargins left="0.7" right="0.7" top="0.48" bottom="0.5" header="0.5" footer="0.5"/>
  <pageSetup paperSize="9" scale="63" firstPageNumber="7" fitToHeight="0" orientation="landscape" useFirstPageNumber="1" r:id="rId1"/>
  <headerFooter alignWithMargins="0">
    <oddFooter>&amp;L&amp;"Times New Roman,Regular"&amp;11The accompanying notes are an integral part of these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6BF2C-DEA7-4817-884D-A024EBC45D64}">
  <dimension ref="A1:X24"/>
  <sheetViews>
    <sheetView view="pageBreakPreview" zoomScale="70" zoomScaleNormal="85" zoomScaleSheetLayoutView="70" workbookViewId="0">
      <selection activeCell="Z5" sqref="Z5"/>
    </sheetView>
  </sheetViews>
  <sheetFormatPr defaultColWidth="9.09765625" defaultRowHeight="14" x14ac:dyDescent="0.3"/>
  <cols>
    <col min="1" max="1" width="44" style="6" customWidth="1"/>
    <col min="2" max="2" width="12.09765625" style="2" customWidth="1"/>
    <col min="3" max="3" width="0.8984375" style="10" customWidth="1"/>
    <col min="4" max="4" width="11.59765625" style="71" customWidth="1"/>
    <col min="5" max="5" width="0.8984375" style="10" customWidth="1"/>
    <col min="6" max="6" width="15.5" style="2" customWidth="1"/>
    <col min="7" max="7" width="0.8984375" style="10" customWidth="1"/>
    <col min="8" max="8" width="13.8984375" style="2" customWidth="1"/>
    <col min="9" max="9" width="0.8984375" style="10" customWidth="1"/>
    <col min="10" max="10" width="9.8984375" style="2" customWidth="1"/>
    <col min="11" max="11" width="0.8984375" style="10" customWidth="1"/>
    <col min="12" max="12" width="13.8984375" style="71" customWidth="1"/>
    <col min="13" max="13" width="0.8984375" style="10" customWidth="1"/>
    <col min="14" max="14" width="13.3984375" style="2" customWidth="1"/>
    <col min="15" max="15" width="1" style="2" customWidth="1"/>
    <col min="16" max="16" width="19.19921875" style="2" customWidth="1"/>
    <col min="17" max="17" width="1" style="2" customWidth="1"/>
    <col min="18" max="18" width="13.59765625" style="2" customWidth="1"/>
    <col min="19" max="19" width="1" style="10" customWidth="1"/>
    <col min="20" max="20" width="13.3984375" style="71" customWidth="1"/>
    <col min="21" max="21" width="1" style="170" customWidth="1"/>
    <col min="22" max="22" width="11.3984375" style="71" customWidth="1"/>
    <col min="23" max="23" width="1" style="170" customWidth="1"/>
    <col min="24" max="24" width="13" style="71" customWidth="1"/>
    <col min="25" max="16384" width="9.09765625" style="2"/>
  </cols>
  <sheetData>
    <row r="1" spans="1:24" s="29" customFormat="1" ht="21" customHeight="1" x14ac:dyDescent="0.4">
      <c r="A1" s="30" t="s">
        <v>162</v>
      </c>
      <c r="C1" s="44"/>
      <c r="D1" s="144"/>
      <c r="E1" s="44"/>
      <c r="G1" s="44"/>
      <c r="I1" s="44"/>
      <c r="K1" s="44"/>
      <c r="L1" s="144"/>
      <c r="M1" s="44"/>
      <c r="S1" s="44"/>
      <c r="T1" s="144"/>
      <c r="U1" s="166"/>
      <c r="V1" s="144"/>
      <c r="W1" s="166"/>
      <c r="X1" s="144"/>
    </row>
    <row r="2" spans="1:24" s="31" customFormat="1" ht="21" customHeight="1" x14ac:dyDescent="0.35">
      <c r="A2" s="70" t="s">
        <v>83</v>
      </c>
      <c r="C2" s="45"/>
      <c r="D2" s="145"/>
      <c r="E2" s="45"/>
      <c r="G2" s="45"/>
      <c r="I2" s="45"/>
      <c r="K2" s="45"/>
      <c r="L2" s="145"/>
      <c r="M2" s="45"/>
      <c r="S2" s="45"/>
      <c r="T2" s="145"/>
      <c r="U2" s="167"/>
      <c r="V2" s="145"/>
      <c r="W2" s="167"/>
      <c r="X2" s="145"/>
    </row>
    <row r="3" spans="1:24" ht="21" customHeight="1" x14ac:dyDescent="0.3">
      <c r="A3" s="24"/>
    </row>
    <row r="4" spans="1:24" ht="21" customHeight="1" x14ac:dyDescent="0.3">
      <c r="B4" s="262" t="s">
        <v>194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</row>
    <row r="5" spans="1:24" ht="21" customHeight="1" x14ac:dyDescent="0.3">
      <c r="C5" s="221"/>
      <c r="D5" s="146"/>
      <c r="E5" s="11"/>
      <c r="F5" s="11"/>
      <c r="G5" s="11"/>
      <c r="H5" s="11"/>
      <c r="I5" s="11"/>
      <c r="J5" s="264" t="s">
        <v>181</v>
      </c>
      <c r="K5" s="264"/>
      <c r="L5" s="264"/>
      <c r="M5" s="11"/>
      <c r="N5" s="264" t="s">
        <v>282</v>
      </c>
      <c r="O5" s="264"/>
      <c r="P5" s="264"/>
      <c r="Q5" s="264"/>
      <c r="R5" s="264"/>
      <c r="S5" s="193"/>
      <c r="U5" s="71"/>
      <c r="W5" s="71"/>
    </row>
    <row r="6" spans="1:24" ht="21" customHeight="1" x14ac:dyDescent="0.3">
      <c r="C6" s="221"/>
      <c r="D6" s="146"/>
      <c r="E6" s="11"/>
      <c r="G6" s="11"/>
      <c r="I6" s="11"/>
      <c r="J6" s="11"/>
      <c r="K6" s="11"/>
      <c r="L6" s="146"/>
      <c r="M6" s="11"/>
      <c r="N6" s="11"/>
      <c r="O6" s="11"/>
      <c r="P6" s="11" t="s">
        <v>283</v>
      </c>
      <c r="Q6" s="11"/>
      <c r="R6" s="11"/>
      <c r="U6" s="71"/>
      <c r="W6" s="71"/>
    </row>
    <row r="7" spans="1:24" ht="21" customHeight="1" x14ac:dyDescent="0.3">
      <c r="C7" s="221"/>
      <c r="D7" s="146"/>
      <c r="E7" s="11"/>
      <c r="F7" s="11" t="s">
        <v>195</v>
      </c>
      <c r="G7" s="11"/>
      <c r="I7" s="11"/>
      <c r="J7" s="11"/>
      <c r="K7" s="11"/>
      <c r="L7" s="146"/>
      <c r="M7" s="11"/>
      <c r="N7" s="11"/>
      <c r="O7" s="11"/>
      <c r="P7" s="11" t="s">
        <v>284</v>
      </c>
      <c r="Q7" s="11"/>
      <c r="R7" s="11"/>
      <c r="U7" s="71"/>
      <c r="W7" s="71"/>
    </row>
    <row r="8" spans="1:24" ht="21" customHeight="1" x14ac:dyDescent="0.3">
      <c r="B8" s="222"/>
      <c r="C8" s="221"/>
      <c r="D8" s="146"/>
      <c r="E8" s="11"/>
      <c r="F8" s="203" t="s">
        <v>196</v>
      </c>
      <c r="G8" s="11"/>
      <c r="I8" s="11"/>
      <c r="J8" s="11"/>
      <c r="K8" s="11"/>
      <c r="L8" s="146"/>
      <c r="M8" s="11"/>
      <c r="P8" s="2" t="s">
        <v>285</v>
      </c>
      <c r="U8" s="71"/>
      <c r="W8" s="71"/>
    </row>
    <row r="9" spans="1:24" ht="21" customHeight="1" x14ac:dyDescent="0.3">
      <c r="C9" s="221"/>
      <c r="D9" s="146"/>
      <c r="E9" s="11"/>
      <c r="F9" s="11" t="s">
        <v>197</v>
      </c>
      <c r="G9" s="11"/>
      <c r="H9" s="11" t="s">
        <v>215</v>
      </c>
      <c r="I9" s="11"/>
      <c r="J9" s="11"/>
      <c r="K9" s="11"/>
      <c r="L9" s="146"/>
      <c r="M9" s="11"/>
      <c r="N9" s="11" t="s">
        <v>301</v>
      </c>
      <c r="O9" s="11"/>
      <c r="P9" s="11" t="s">
        <v>286</v>
      </c>
      <c r="Q9" s="11"/>
      <c r="R9" s="11"/>
      <c r="S9" s="11"/>
      <c r="T9" s="147" t="s">
        <v>52</v>
      </c>
      <c r="U9" s="168"/>
      <c r="V9" s="169"/>
      <c r="X9" s="169"/>
    </row>
    <row r="10" spans="1:24" ht="21" customHeight="1" x14ac:dyDescent="0.3">
      <c r="B10" s="222" t="s">
        <v>213</v>
      </c>
      <c r="E10" s="11"/>
      <c r="F10" s="222" t="s">
        <v>309</v>
      </c>
      <c r="G10" s="11"/>
      <c r="H10" s="222" t="s">
        <v>279</v>
      </c>
      <c r="I10" s="11"/>
      <c r="J10" s="222"/>
      <c r="L10" s="147"/>
      <c r="M10" s="11"/>
      <c r="N10" s="222" t="s">
        <v>304</v>
      </c>
      <c r="O10" s="222"/>
      <c r="P10" s="222" t="s">
        <v>287</v>
      </c>
      <c r="Q10" s="222"/>
      <c r="R10" s="11" t="s">
        <v>242</v>
      </c>
      <c r="S10" s="11"/>
      <c r="T10" s="147" t="s">
        <v>306</v>
      </c>
      <c r="U10" s="146"/>
      <c r="V10" s="147" t="s">
        <v>32</v>
      </c>
      <c r="W10" s="146"/>
    </row>
    <row r="11" spans="1:24" ht="21" customHeight="1" x14ac:dyDescent="0.3">
      <c r="B11" s="222" t="s">
        <v>26</v>
      </c>
      <c r="D11" s="147" t="s">
        <v>101</v>
      </c>
      <c r="E11" s="11"/>
      <c r="F11" s="222" t="s">
        <v>199</v>
      </c>
      <c r="G11" s="11"/>
      <c r="H11" s="222" t="s">
        <v>280</v>
      </c>
      <c r="I11" s="11"/>
      <c r="J11" s="222" t="s">
        <v>27</v>
      </c>
      <c r="K11" s="11"/>
      <c r="M11" s="11"/>
      <c r="N11" s="222" t="s">
        <v>201</v>
      </c>
      <c r="O11" s="222"/>
      <c r="P11" s="222" t="s">
        <v>60</v>
      </c>
      <c r="Q11" s="222"/>
      <c r="R11" s="222" t="s">
        <v>61</v>
      </c>
      <c r="S11" s="11"/>
      <c r="T11" s="147" t="s">
        <v>307</v>
      </c>
      <c r="U11" s="146"/>
      <c r="V11" s="147" t="s">
        <v>308</v>
      </c>
      <c r="W11" s="146"/>
      <c r="X11" s="147" t="s">
        <v>35</v>
      </c>
    </row>
    <row r="12" spans="1:24" ht="21" customHeight="1" x14ac:dyDescent="0.3">
      <c r="B12" s="222" t="s">
        <v>214</v>
      </c>
      <c r="D12" s="147" t="s">
        <v>100</v>
      </c>
      <c r="E12" s="11"/>
      <c r="F12" s="222" t="s">
        <v>200</v>
      </c>
      <c r="G12" s="11"/>
      <c r="H12" s="222" t="s">
        <v>281</v>
      </c>
      <c r="I12" s="11"/>
      <c r="J12" s="222" t="s">
        <v>28</v>
      </c>
      <c r="K12" s="11"/>
      <c r="L12" s="147" t="s">
        <v>29</v>
      </c>
      <c r="M12" s="11"/>
      <c r="N12" s="222" t="s">
        <v>202</v>
      </c>
      <c r="O12" s="222"/>
      <c r="P12" s="222" t="s">
        <v>288</v>
      </c>
      <c r="Q12" s="222"/>
      <c r="R12" s="222" t="s">
        <v>305</v>
      </c>
      <c r="S12" s="11"/>
      <c r="T12" s="147" t="s">
        <v>161</v>
      </c>
      <c r="U12" s="146"/>
      <c r="V12" s="147" t="s">
        <v>34</v>
      </c>
      <c r="W12" s="146"/>
      <c r="X12" s="147" t="s">
        <v>36</v>
      </c>
    </row>
    <row r="13" spans="1:24" ht="21" customHeight="1" x14ac:dyDescent="0.3">
      <c r="A13" s="2"/>
      <c r="B13" s="260" t="s">
        <v>55</v>
      </c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</row>
    <row r="14" spans="1:24" ht="21" customHeight="1" x14ac:dyDescent="0.3">
      <c r="A14" s="223" t="s">
        <v>262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</row>
    <row r="15" spans="1:24" ht="21" customHeight="1" x14ac:dyDescent="0.3">
      <c r="A15" s="59" t="s">
        <v>263</v>
      </c>
      <c r="B15" s="152">
        <v>6499830</v>
      </c>
      <c r="C15" s="61">
        <v>0</v>
      </c>
      <c r="D15" s="152">
        <v>1532321</v>
      </c>
      <c r="E15" s="61">
        <v>0</v>
      </c>
      <c r="F15" s="152">
        <v>-423185</v>
      </c>
      <c r="G15" s="61">
        <v>0</v>
      </c>
      <c r="H15" s="152">
        <v>-129337</v>
      </c>
      <c r="I15" s="61">
        <v>0</v>
      </c>
      <c r="J15" s="152">
        <v>790448</v>
      </c>
      <c r="K15" s="61">
        <v>0</v>
      </c>
      <c r="L15" s="152">
        <v>5310347</v>
      </c>
      <c r="M15" s="61">
        <v>0</v>
      </c>
      <c r="N15" s="152">
        <v>-24927</v>
      </c>
      <c r="O15" s="152">
        <v>0</v>
      </c>
      <c r="P15" s="152">
        <v>347814</v>
      </c>
      <c r="Q15" s="152">
        <v>0</v>
      </c>
      <c r="R15" s="152">
        <v>322887</v>
      </c>
      <c r="S15" s="61">
        <v>0</v>
      </c>
      <c r="T15" s="152">
        <v>13903311</v>
      </c>
      <c r="U15" s="61">
        <v>0</v>
      </c>
      <c r="V15" s="152">
        <v>923892</v>
      </c>
      <c r="W15" s="61">
        <v>0</v>
      </c>
      <c r="X15" s="152">
        <v>14827203</v>
      </c>
    </row>
    <row r="16" spans="1:24" s="8" customFormat="1" ht="21" customHeight="1" x14ac:dyDescent="0.3">
      <c r="A16" s="223" t="s">
        <v>79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</row>
    <row r="17" spans="1:24" s="8" customFormat="1" ht="21" customHeight="1" x14ac:dyDescent="0.3">
      <c r="A17" s="6" t="s">
        <v>204</v>
      </c>
      <c r="B17" s="64">
        <v>0</v>
      </c>
      <c r="C17" s="64"/>
      <c r="D17" s="64">
        <v>0</v>
      </c>
      <c r="E17" s="64"/>
      <c r="F17" s="64">
        <v>0</v>
      </c>
      <c r="G17" s="64"/>
      <c r="H17" s="64">
        <v>0</v>
      </c>
      <c r="I17" s="64"/>
      <c r="J17" s="64">
        <v>0</v>
      </c>
      <c r="K17" s="64"/>
      <c r="L17" s="64">
        <v>165473</v>
      </c>
      <c r="M17" s="64"/>
      <c r="N17" s="14">
        <v>0</v>
      </c>
      <c r="O17" s="64"/>
      <c r="P17" s="64">
        <v>0</v>
      </c>
      <c r="Q17" s="64"/>
      <c r="R17" s="64">
        <v>0</v>
      </c>
      <c r="S17" s="64"/>
      <c r="T17" s="64">
        <v>165473</v>
      </c>
      <c r="U17" s="64"/>
      <c r="V17" s="64">
        <v>10013</v>
      </c>
      <c r="W17" s="64"/>
      <c r="X17" s="74">
        <v>175486</v>
      </c>
    </row>
    <row r="18" spans="1:24" s="8" customFormat="1" ht="21" customHeight="1" x14ac:dyDescent="0.3">
      <c r="A18" s="6" t="s">
        <v>65</v>
      </c>
      <c r="B18" s="74">
        <v>0</v>
      </c>
      <c r="C18" s="64"/>
      <c r="D18" s="74">
        <v>0</v>
      </c>
      <c r="E18" s="64"/>
      <c r="F18" s="74">
        <v>0</v>
      </c>
      <c r="G18" s="61"/>
      <c r="H18" s="74">
        <v>0</v>
      </c>
      <c r="I18" s="61"/>
      <c r="J18" s="74">
        <v>0</v>
      </c>
      <c r="K18" s="61"/>
      <c r="L18" s="74">
        <v>-3294</v>
      </c>
      <c r="M18" s="61"/>
      <c r="N18" s="18">
        <v>0</v>
      </c>
      <c r="O18" s="61"/>
      <c r="P18" s="74">
        <v>17095</v>
      </c>
      <c r="Q18" s="74"/>
      <c r="R18" s="74">
        <v>17095</v>
      </c>
      <c r="S18" s="61"/>
      <c r="T18" s="74">
        <v>13801</v>
      </c>
      <c r="U18" s="61"/>
      <c r="V18" s="74">
        <v>1268</v>
      </c>
      <c r="W18" s="61"/>
      <c r="X18" s="74">
        <v>15069</v>
      </c>
    </row>
    <row r="19" spans="1:24" s="8" customFormat="1" ht="21" customHeight="1" x14ac:dyDescent="0.3">
      <c r="A19" s="223" t="s">
        <v>80</v>
      </c>
      <c r="B19" s="55">
        <v>0</v>
      </c>
      <c r="C19" s="61"/>
      <c r="D19" s="55">
        <v>0</v>
      </c>
      <c r="E19" s="61"/>
      <c r="F19" s="55">
        <v>0</v>
      </c>
      <c r="G19" s="61"/>
      <c r="H19" s="55">
        <v>0</v>
      </c>
      <c r="I19" s="61"/>
      <c r="J19" s="55">
        <v>0</v>
      </c>
      <c r="K19" s="61"/>
      <c r="L19" s="55">
        <v>162179</v>
      </c>
      <c r="M19" s="61"/>
      <c r="N19" s="50">
        <v>0</v>
      </c>
      <c r="O19" s="61"/>
      <c r="P19" s="55">
        <v>17095</v>
      </c>
      <c r="Q19" s="61"/>
      <c r="R19" s="55">
        <v>17095</v>
      </c>
      <c r="S19" s="61"/>
      <c r="T19" s="55">
        <v>179274</v>
      </c>
      <c r="U19" s="61"/>
      <c r="V19" s="55">
        <v>11281</v>
      </c>
      <c r="W19" s="61"/>
      <c r="X19" s="55">
        <v>190555</v>
      </c>
    </row>
    <row r="20" spans="1:24" ht="21" customHeight="1" thickBot="1" x14ac:dyDescent="0.35">
      <c r="A20" s="24" t="s">
        <v>264</v>
      </c>
      <c r="B20" s="68">
        <v>6499830</v>
      </c>
      <c r="C20" s="61"/>
      <c r="D20" s="68">
        <v>1532321</v>
      </c>
      <c r="E20" s="61"/>
      <c r="F20" s="68">
        <v>-423185</v>
      </c>
      <c r="G20" s="61"/>
      <c r="H20" s="68">
        <v>-129337</v>
      </c>
      <c r="I20" s="61"/>
      <c r="J20" s="68">
        <v>790448</v>
      </c>
      <c r="K20" s="61"/>
      <c r="L20" s="68">
        <v>5472526</v>
      </c>
      <c r="M20" s="61"/>
      <c r="N20" s="68">
        <v>-24927</v>
      </c>
      <c r="O20" s="61"/>
      <c r="P20" s="68">
        <v>364909</v>
      </c>
      <c r="Q20" s="61"/>
      <c r="R20" s="68">
        <v>339982</v>
      </c>
      <c r="S20" s="61"/>
      <c r="T20" s="68">
        <v>14082585</v>
      </c>
      <c r="U20" s="61"/>
      <c r="V20" s="68">
        <v>935173</v>
      </c>
      <c r="W20" s="61"/>
      <c r="X20" s="68">
        <v>15017758</v>
      </c>
    </row>
    <row r="21" spans="1:24" ht="18.75" customHeight="1" thickTop="1" x14ac:dyDescent="0.3">
      <c r="A21" s="24"/>
      <c r="B21" s="22"/>
      <c r="C21" s="22"/>
      <c r="D21" s="61"/>
      <c r="E21" s="22"/>
      <c r="F21" s="22"/>
      <c r="G21" s="22"/>
      <c r="H21" s="22"/>
      <c r="I21" s="22"/>
      <c r="J21" s="22"/>
      <c r="K21" s="22"/>
      <c r="L21" s="61"/>
      <c r="M21" s="22"/>
      <c r="N21" s="22"/>
      <c r="O21" s="61"/>
      <c r="P21" s="22"/>
      <c r="Q21" s="22"/>
      <c r="R21" s="22"/>
      <c r="S21" s="22"/>
      <c r="T21" s="61"/>
      <c r="U21" s="61"/>
      <c r="V21" s="61"/>
      <c r="W21" s="61"/>
      <c r="X21" s="61"/>
    </row>
    <row r="22" spans="1:24" ht="18.899999999999999" customHeight="1" x14ac:dyDescent="0.3">
      <c r="A22" s="23"/>
      <c r="B22" s="21"/>
      <c r="E22" s="46"/>
      <c r="G22" s="46"/>
      <c r="I22" s="46"/>
      <c r="J22" s="21"/>
      <c r="K22" s="46"/>
      <c r="L22" s="152"/>
      <c r="M22" s="46"/>
      <c r="N22" s="20"/>
      <c r="O22" s="20"/>
      <c r="P22" s="20"/>
      <c r="Q22" s="20"/>
      <c r="R22" s="20"/>
      <c r="S22" s="46"/>
      <c r="T22" s="152"/>
      <c r="U22" s="61"/>
      <c r="V22" s="152"/>
      <c r="W22" s="61"/>
      <c r="X22" s="152"/>
    </row>
    <row r="24" spans="1:24" x14ac:dyDescent="0.3">
      <c r="A24" s="222"/>
    </row>
  </sheetData>
  <mergeCells count="4">
    <mergeCell ref="B4:X4"/>
    <mergeCell ref="J5:L5"/>
    <mergeCell ref="B13:X13"/>
    <mergeCell ref="N5:R5"/>
  </mergeCells>
  <pageMargins left="0.7" right="0.7" top="0.48" bottom="0.5" header="0.5" footer="0.5"/>
  <pageSetup paperSize="9" scale="69" firstPageNumber="8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21"/>
  <sheetViews>
    <sheetView view="pageBreakPreview" zoomScale="70" zoomScaleNormal="85" zoomScaleSheetLayoutView="70" workbookViewId="0">
      <selection activeCell="N15" sqref="N15"/>
    </sheetView>
  </sheetViews>
  <sheetFormatPr defaultColWidth="9.09765625" defaultRowHeight="23.25" customHeight="1" x14ac:dyDescent="0.3"/>
  <cols>
    <col min="1" max="1" width="51.59765625" style="6" customWidth="1"/>
    <col min="2" max="2" width="17" style="2" customWidth="1"/>
    <col min="3" max="3" width="1.19921875" style="10" customWidth="1"/>
    <col min="4" max="4" width="17" style="2" customWidth="1"/>
    <col min="5" max="5" width="1.19921875" style="10" customWidth="1"/>
    <col min="6" max="6" width="17" style="2" customWidth="1"/>
    <col min="7" max="7" width="1.19921875" style="10" customWidth="1"/>
    <col min="8" max="8" width="17" style="2" customWidth="1"/>
    <col min="9" max="9" width="1.19921875" style="10" customWidth="1"/>
    <col min="10" max="10" width="18.3984375" style="10" customWidth="1"/>
    <col min="11" max="11" width="1.19921875" style="10" customWidth="1"/>
    <col min="12" max="12" width="17" style="2" customWidth="1"/>
    <col min="13" max="13" width="1" style="2" customWidth="1"/>
    <col min="14" max="14" width="14.69921875" style="2" customWidth="1"/>
    <col min="15" max="15" width="1.3984375" style="10" customWidth="1"/>
    <col min="16" max="16" width="12.09765625" style="2" customWidth="1"/>
    <col min="17" max="17" width="1.3984375" style="10" customWidth="1"/>
    <col min="18" max="18" width="11.8984375" style="2" customWidth="1"/>
    <col min="19" max="19" width="1.3984375" style="10" customWidth="1"/>
    <col min="20" max="20" width="1.3984375" style="2" customWidth="1"/>
    <col min="21" max="16384" width="9.09765625" style="2"/>
  </cols>
  <sheetData>
    <row r="1" spans="1:21" s="29" customFormat="1" ht="21.5" customHeight="1" x14ac:dyDescent="0.4">
      <c r="A1" s="30" t="s">
        <v>162</v>
      </c>
      <c r="C1" s="44"/>
      <c r="E1" s="44"/>
      <c r="G1" s="44"/>
      <c r="I1" s="44"/>
      <c r="J1" s="44"/>
      <c r="K1" s="44"/>
      <c r="O1" s="44"/>
      <c r="Q1" s="44"/>
      <c r="S1" s="44"/>
      <c r="T1" s="37"/>
    </row>
    <row r="2" spans="1:21" s="31" customFormat="1" ht="21.5" customHeight="1" x14ac:dyDescent="0.35">
      <c r="A2" s="70" t="s">
        <v>83</v>
      </c>
      <c r="C2" s="45"/>
      <c r="E2" s="45"/>
      <c r="G2" s="45"/>
      <c r="I2" s="45"/>
      <c r="J2" s="45"/>
      <c r="K2" s="45"/>
      <c r="O2" s="45"/>
      <c r="Q2" s="45"/>
      <c r="S2" s="45"/>
      <c r="T2" s="38"/>
    </row>
    <row r="3" spans="1:21" ht="21.5" customHeight="1" x14ac:dyDescent="0.3">
      <c r="A3" s="265"/>
      <c r="B3" s="265"/>
      <c r="C3" s="265"/>
      <c r="D3" s="10"/>
      <c r="T3" s="13"/>
    </row>
    <row r="4" spans="1:21" ht="21.5" customHeight="1" x14ac:dyDescent="0.3">
      <c r="B4" s="262" t="s">
        <v>203</v>
      </c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07"/>
      <c r="N4" s="207"/>
      <c r="O4" s="207"/>
      <c r="P4" s="207"/>
      <c r="Q4" s="207"/>
      <c r="R4" s="207"/>
      <c r="S4" s="207"/>
      <c r="T4" s="15"/>
    </row>
    <row r="5" spans="1:21" ht="21.5" customHeight="1" x14ac:dyDescent="0.3">
      <c r="B5" s="207"/>
      <c r="C5" s="207"/>
      <c r="D5" s="207"/>
      <c r="E5" s="207"/>
      <c r="F5" s="207"/>
      <c r="G5" s="207"/>
      <c r="H5" s="207"/>
      <c r="I5" s="207"/>
      <c r="J5" s="11" t="s">
        <v>102</v>
      </c>
      <c r="K5" s="207"/>
      <c r="L5" s="207"/>
      <c r="M5" s="207"/>
      <c r="N5" s="207"/>
      <c r="O5" s="207"/>
      <c r="P5" s="207"/>
      <c r="Q5" s="207"/>
      <c r="R5" s="207"/>
      <c r="S5" s="207"/>
      <c r="T5" s="15"/>
    </row>
    <row r="6" spans="1:21" ht="21.5" customHeight="1" x14ac:dyDescent="0.3">
      <c r="B6" s="207"/>
      <c r="C6" s="207"/>
      <c r="D6" s="207"/>
      <c r="E6" s="207"/>
      <c r="F6" s="207"/>
      <c r="G6" s="207"/>
      <c r="H6" s="207"/>
      <c r="I6" s="207"/>
      <c r="J6" s="11" t="s">
        <v>61</v>
      </c>
      <c r="K6" s="207"/>
      <c r="L6" s="207"/>
      <c r="M6" s="207"/>
      <c r="N6" s="207"/>
      <c r="O6" s="207"/>
      <c r="P6" s="207"/>
      <c r="Q6" s="207"/>
      <c r="R6" s="207"/>
      <c r="S6" s="207"/>
      <c r="T6" s="15"/>
    </row>
    <row r="7" spans="1:21" ht="21.5" customHeight="1" x14ac:dyDescent="0.3">
      <c r="C7" s="207"/>
      <c r="D7" s="11"/>
      <c r="E7" s="11"/>
      <c r="F7" s="266" t="s">
        <v>181</v>
      </c>
      <c r="G7" s="266"/>
      <c r="H7" s="266"/>
      <c r="I7" s="11"/>
      <c r="J7" s="224" t="s">
        <v>291</v>
      </c>
      <c r="K7" s="11"/>
      <c r="L7" s="11"/>
      <c r="M7" s="11"/>
      <c r="N7" s="11"/>
      <c r="O7" s="210"/>
      <c r="P7" s="210"/>
      <c r="Q7" s="207"/>
      <c r="R7" s="205"/>
      <c r="T7" s="205"/>
      <c r="U7" s="205"/>
    </row>
    <row r="8" spans="1:21" ht="21.5" customHeight="1" x14ac:dyDescent="0.3">
      <c r="B8" s="208" t="s">
        <v>213</v>
      </c>
      <c r="E8" s="11"/>
      <c r="F8" s="222"/>
      <c r="H8" s="222"/>
      <c r="I8" s="11"/>
      <c r="J8" s="233" t="s">
        <v>312</v>
      </c>
      <c r="K8" s="11"/>
      <c r="M8" s="10"/>
      <c r="N8" s="222"/>
      <c r="O8" s="11"/>
      <c r="P8" s="222"/>
      <c r="Q8" s="11"/>
      <c r="S8" s="222"/>
    </row>
    <row r="9" spans="1:21" ht="21.5" customHeight="1" x14ac:dyDescent="0.3">
      <c r="B9" s="208" t="s">
        <v>26</v>
      </c>
      <c r="D9" s="208" t="s">
        <v>101</v>
      </c>
      <c r="E9" s="11"/>
      <c r="F9" s="208" t="s">
        <v>27</v>
      </c>
      <c r="G9" s="11"/>
      <c r="I9" s="11"/>
      <c r="J9" s="233" t="s">
        <v>313</v>
      </c>
      <c r="K9" s="11"/>
      <c r="L9" s="147" t="s">
        <v>35</v>
      </c>
      <c r="M9" s="10"/>
      <c r="N9" s="208"/>
      <c r="O9" s="11"/>
      <c r="P9" s="208"/>
      <c r="Q9" s="11"/>
      <c r="R9" s="208"/>
      <c r="S9" s="208"/>
    </row>
    <row r="10" spans="1:21" ht="21.5" customHeight="1" x14ac:dyDescent="0.3">
      <c r="B10" s="208" t="s">
        <v>214</v>
      </c>
      <c r="D10" s="208" t="s">
        <v>100</v>
      </c>
      <c r="E10" s="11"/>
      <c r="F10" s="208" t="s">
        <v>28</v>
      </c>
      <c r="G10" s="11"/>
      <c r="H10" s="208" t="s">
        <v>29</v>
      </c>
      <c r="I10" s="11"/>
      <c r="J10" s="233" t="s">
        <v>316</v>
      </c>
      <c r="K10" s="11"/>
      <c r="L10" s="147" t="s">
        <v>36</v>
      </c>
      <c r="M10" s="10"/>
      <c r="N10" s="208"/>
      <c r="O10" s="11"/>
      <c r="P10" s="208"/>
      <c r="Q10" s="11"/>
      <c r="R10" s="208"/>
      <c r="S10" s="208"/>
    </row>
    <row r="11" spans="1:21" ht="21.5" customHeight="1" x14ac:dyDescent="0.3">
      <c r="A11" s="2"/>
      <c r="B11" s="260" t="s">
        <v>55</v>
      </c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06"/>
      <c r="N11" s="206"/>
      <c r="O11" s="206"/>
      <c r="P11" s="206"/>
      <c r="Q11" s="206"/>
      <c r="R11" s="206"/>
      <c r="S11" s="206"/>
      <c r="T11" s="9"/>
      <c r="U11" s="208"/>
    </row>
    <row r="12" spans="1:21" ht="21.5" customHeight="1" x14ac:dyDescent="0.3">
      <c r="A12" s="209" t="s">
        <v>228</v>
      </c>
      <c r="B12" s="216"/>
      <c r="C12" s="60"/>
      <c r="D12" s="216"/>
      <c r="E12" s="60"/>
      <c r="F12" s="216"/>
      <c r="G12" s="60"/>
      <c r="H12" s="216"/>
      <c r="I12" s="60"/>
      <c r="J12" s="60"/>
      <c r="K12" s="60"/>
      <c r="L12" s="216"/>
      <c r="M12" s="206"/>
      <c r="N12" s="206"/>
      <c r="O12" s="206"/>
      <c r="P12" s="206"/>
      <c r="Q12" s="206"/>
      <c r="R12" s="206"/>
      <c r="S12" s="206"/>
      <c r="T12" s="9"/>
      <c r="U12" s="208"/>
    </row>
    <row r="13" spans="1:21" ht="21.5" customHeight="1" x14ac:dyDescent="0.3">
      <c r="A13" s="59" t="s">
        <v>229</v>
      </c>
      <c r="B13" s="152">
        <v>6499830</v>
      </c>
      <c r="C13" s="61"/>
      <c r="D13" s="152">
        <v>1532321</v>
      </c>
      <c r="E13" s="61"/>
      <c r="F13" s="152">
        <v>383000</v>
      </c>
      <c r="G13" s="61"/>
      <c r="H13" s="152">
        <v>3190900</v>
      </c>
      <c r="I13" s="61"/>
      <c r="J13" s="61">
        <v>0</v>
      </c>
      <c r="K13" s="61"/>
      <c r="L13" s="13">
        <v>11606051</v>
      </c>
      <c r="M13" s="22"/>
      <c r="O13" s="22"/>
      <c r="P13" s="13"/>
      <c r="Q13" s="22"/>
      <c r="R13" s="13"/>
      <c r="S13" s="13"/>
    </row>
    <row r="14" spans="1:21" s="8" customFormat="1" ht="21.5" customHeight="1" x14ac:dyDescent="0.3">
      <c r="A14" s="209" t="s">
        <v>79</v>
      </c>
      <c r="C14" s="32"/>
      <c r="E14" s="32"/>
      <c r="G14" s="32"/>
      <c r="I14" s="32"/>
      <c r="J14" s="32"/>
      <c r="K14" s="32"/>
      <c r="L14" s="13"/>
      <c r="M14" s="22"/>
      <c r="O14" s="22"/>
      <c r="P14" s="15"/>
      <c r="Q14" s="22"/>
      <c r="R14" s="15"/>
      <c r="S14" s="13"/>
    </row>
    <row r="15" spans="1:21" s="8" customFormat="1" ht="21.5" customHeight="1" x14ac:dyDescent="0.3">
      <c r="A15" s="6" t="s">
        <v>204</v>
      </c>
      <c r="B15" s="199">
        <v>0</v>
      </c>
      <c r="C15" s="200"/>
      <c r="D15" s="199">
        <v>0</v>
      </c>
      <c r="E15" s="200"/>
      <c r="F15" s="199">
        <v>0</v>
      </c>
      <c r="G15" s="200"/>
      <c r="H15" s="71">
        <v>205091</v>
      </c>
      <c r="I15" s="200"/>
      <c r="J15" s="200">
        <v>0</v>
      </c>
      <c r="K15" s="200"/>
      <c r="L15" s="15">
        <v>205091</v>
      </c>
      <c r="M15" s="22"/>
      <c r="O15" s="22"/>
      <c r="P15" s="15"/>
      <c r="Q15" s="22"/>
      <c r="R15" s="15"/>
      <c r="S15" s="13"/>
    </row>
    <row r="16" spans="1:21" s="8" customFormat="1" ht="21.5" customHeight="1" x14ac:dyDescent="0.3">
      <c r="A16" s="6" t="s">
        <v>65</v>
      </c>
      <c r="B16" s="199">
        <v>0</v>
      </c>
      <c r="C16" s="200"/>
      <c r="D16" s="199">
        <v>0</v>
      </c>
      <c r="E16" s="200"/>
      <c r="F16" s="199">
        <v>0</v>
      </c>
      <c r="G16" s="200"/>
      <c r="H16" s="71">
        <v>0</v>
      </c>
      <c r="I16" s="200"/>
      <c r="J16" s="176">
        <v>48</v>
      </c>
      <c r="K16" s="200"/>
      <c r="L16" s="15">
        <v>48</v>
      </c>
      <c r="M16" s="22"/>
      <c r="O16" s="22"/>
      <c r="P16" s="15"/>
      <c r="Q16" s="22"/>
      <c r="R16" s="15"/>
      <c r="S16" s="13"/>
    </row>
    <row r="17" spans="1:19" s="8" customFormat="1" ht="21.5" customHeight="1" x14ac:dyDescent="0.3">
      <c r="A17" s="209" t="s">
        <v>80</v>
      </c>
      <c r="B17" s="55">
        <v>0</v>
      </c>
      <c r="C17" s="22"/>
      <c r="D17" s="55">
        <v>0</v>
      </c>
      <c r="E17" s="22"/>
      <c r="F17" s="55">
        <v>0</v>
      </c>
      <c r="G17" s="22"/>
      <c r="H17" s="55">
        <v>205091</v>
      </c>
      <c r="I17" s="179"/>
      <c r="J17" s="218">
        <v>48</v>
      </c>
      <c r="K17" s="179"/>
      <c r="L17" s="55">
        <v>205139</v>
      </c>
      <c r="M17" s="22"/>
      <c r="O17" s="22"/>
      <c r="P17" s="61"/>
      <c r="Q17" s="22"/>
      <c r="R17" s="61"/>
      <c r="S17" s="13"/>
    </row>
    <row r="18" spans="1:19" ht="21.5" customHeight="1" thickBot="1" x14ac:dyDescent="0.35">
      <c r="A18" s="24" t="s">
        <v>230</v>
      </c>
      <c r="B18" s="68">
        <v>6499830</v>
      </c>
      <c r="C18" s="61"/>
      <c r="D18" s="68">
        <v>1532321</v>
      </c>
      <c r="E18" s="61"/>
      <c r="F18" s="68">
        <v>383000</v>
      </c>
      <c r="G18" s="61"/>
      <c r="H18" s="68">
        <v>3395991</v>
      </c>
      <c r="I18" s="61"/>
      <c r="J18" s="68">
        <v>48</v>
      </c>
      <c r="K18" s="61"/>
      <c r="L18" s="68">
        <v>11811190</v>
      </c>
      <c r="M18" s="51"/>
      <c r="N18" s="178"/>
      <c r="O18" s="51"/>
      <c r="P18" s="51"/>
      <c r="Q18" s="51"/>
      <c r="R18" s="51"/>
      <c r="S18" s="15"/>
    </row>
    <row r="19" spans="1:19" ht="18.75" customHeight="1" thickTop="1" x14ac:dyDescent="0.3">
      <c r="A19" s="24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51"/>
      <c r="O19" s="51"/>
      <c r="P19" s="51"/>
      <c r="Q19" s="51"/>
      <c r="R19" s="51"/>
      <c r="S19" s="15"/>
    </row>
    <row r="20" spans="1:19" ht="23.25" customHeight="1" x14ac:dyDescent="0.3">
      <c r="M20" s="10"/>
      <c r="S20" s="2"/>
    </row>
    <row r="21" spans="1:19" ht="23.25" customHeight="1" x14ac:dyDescent="0.3">
      <c r="M21" s="10"/>
      <c r="S21" s="2"/>
    </row>
  </sheetData>
  <mergeCells count="4">
    <mergeCell ref="A3:C3"/>
    <mergeCell ref="B4:L4"/>
    <mergeCell ref="F7:H7"/>
    <mergeCell ref="B11:L11"/>
  </mergeCells>
  <pageMargins left="0.7" right="0.7" top="0.48" bottom="0.5" header="0.5" footer="0.5"/>
  <pageSetup paperSize="9" scale="92" firstPageNumber="9" fitToHeight="0" orientation="landscape" useFirstPageNumber="1" r:id="rId1"/>
  <headerFooter alignWithMargins="0">
    <oddFooter>&amp;L&amp;"Times New Roman,Regular"&amp;11The accompanying notes are an integral part of these financial statements.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E9A24-19BB-4AE0-8B84-B9FA700852E9}">
  <dimension ref="A1:M71"/>
  <sheetViews>
    <sheetView view="pageBreakPreview" zoomScale="85" zoomScaleNormal="85" zoomScaleSheetLayoutView="85" workbookViewId="0">
      <selection activeCell="M3" sqref="M3"/>
    </sheetView>
  </sheetViews>
  <sheetFormatPr defaultColWidth="9.09765625" defaultRowHeight="14" x14ac:dyDescent="0.3"/>
  <cols>
    <col min="1" max="1" width="51.59765625" style="6" customWidth="1"/>
    <col min="2" max="2" width="15.09765625" style="2" customWidth="1"/>
    <col min="3" max="3" width="1.19921875" style="10" customWidth="1"/>
    <col min="4" max="4" width="15.09765625" style="2" customWidth="1"/>
    <col min="5" max="5" width="1.19921875" style="10" customWidth="1"/>
    <col min="6" max="6" width="15.09765625" style="2" customWidth="1"/>
    <col min="7" max="7" width="1.19921875" style="10" customWidth="1"/>
    <col min="8" max="8" width="15.09765625" style="2" customWidth="1"/>
    <col min="9" max="9" width="1.19921875" style="10" customWidth="1"/>
    <col min="10" max="10" width="15.09765625" style="2" customWidth="1"/>
    <col min="11" max="11" width="1" style="2" customWidth="1"/>
    <col min="12" max="16384" width="9.09765625" style="2"/>
  </cols>
  <sheetData>
    <row r="1" spans="1:11" s="29" customFormat="1" ht="21.5" customHeight="1" x14ac:dyDescent="0.4">
      <c r="A1" s="30" t="s">
        <v>162</v>
      </c>
      <c r="C1" s="44"/>
      <c r="E1" s="44"/>
      <c r="G1" s="44"/>
      <c r="I1" s="44"/>
    </row>
    <row r="2" spans="1:11" s="31" customFormat="1" ht="21.5" customHeight="1" x14ac:dyDescent="0.35">
      <c r="A2" s="70" t="s">
        <v>83</v>
      </c>
      <c r="C2" s="45"/>
      <c r="E2" s="45"/>
      <c r="G2" s="45"/>
      <c r="I2" s="45"/>
    </row>
    <row r="3" spans="1:11" ht="21.5" customHeight="1" x14ac:dyDescent="0.3">
      <c r="A3" s="265"/>
      <c r="B3" s="265"/>
      <c r="C3" s="265"/>
      <c r="D3" s="10"/>
    </row>
    <row r="4" spans="1:11" ht="21.5" customHeight="1" x14ac:dyDescent="0.3">
      <c r="B4" s="262" t="s">
        <v>203</v>
      </c>
      <c r="C4" s="262"/>
      <c r="D4" s="262"/>
      <c r="E4" s="262"/>
      <c r="F4" s="262"/>
      <c r="G4" s="262"/>
      <c r="H4" s="262"/>
      <c r="I4" s="262"/>
      <c r="J4" s="262"/>
      <c r="K4" s="207"/>
    </row>
    <row r="5" spans="1:11" ht="21.5" customHeight="1" x14ac:dyDescent="0.3">
      <c r="C5" s="207"/>
      <c r="D5" s="11"/>
      <c r="E5" s="11"/>
      <c r="F5" s="266" t="s">
        <v>181</v>
      </c>
      <c r="G5" s="266"/>
      <c r="H5" s="266"/>
      <c r="I5" s="11"/>
      <c r="J5" s="11"/>
      <c r="K5" s="11"/>
    </row>
    <row r="6" spans="1:11" ht="21.5" customHeight="1" x14ac:dyDescent="0.3">
      <c r="B6" s="208" t="s">
        <v>213</v>
      </c>
      <c r="E6" s="11"/>
      <c r="F6" s="208"/>
      <c r="H6" s="208"/>
      <c r="I6" s="11"/>
      <c r="K6" s="10"/>
    </row>
    <row r="7" spans="1:11" ht="21.5" customHeight="1" x14ac:dyDescent="0.3">
      <c r="B7" s="208" t="s">
        <v>26</v>
      </c>
      <c r="D7" s="208" t="s">
        <v>101</v>
      </c>
      <c r="E7" s="11"/>
      <c r="F7" s="208" t="s">
        <v>27</v>
      </c>
      <c r="G7" s="11"/>
      <c r="I7" s="11"/>
      <c r="J7" s="147" t="s">
        <v>35</v>
      </c>
      <c r="K7" s="10"/>
    </row>
    <row r="8" spans="1:11" ht="21.5" customHeight="1" x14ac:dyDescent="0.3">
      <c r="B8" s="208" t="s">
        <v>214</v>
      </c>
      <c r="D8" s="208" t="s">
        <v>100</v>
      </c>
      <c r="E8" s="11"/>
      <c r="F8" s="208" t="s">
        <v>28</v>
      </c>
      <c r="G8" s="11"/>
      <c r="H8" s="208" t="s">
        <v>29</v>
      </c>
      <c r="I8" s="11"/>
      <c r="J8" s="147" t="s">
        <v>36</v>
      </c>
      <c r="K8" s="10"/>
    </row>
    <row r="9" spans="1:11" ht="21.5" customHeight="1" x14ac:dyDescent="0.3">
      <c r="A9" s="2"/>
      <c r="B9" s="267" t="s">
        <v>55</v>
      </c>
      <c r="C9" s="267"/>
      <c r="D9" s="267"/>
      <c r="E9" s="267"/>
      <c r="F9" s="267"/>
      <c r="G9" s="267"/>
      <c r="H9" s="267"/>
      <c r="I9" s="267"/>
      <c r="J9" s="267"/>
      <c r="K9" s="206"/>
    </row>
    <row r="10" spans="1:11" ht="21.5" customHeight="1" x14ac:dyDescent="0.3">
      <c r="A10" s="209" t="s">
        <v>262</v>
      </c>
      <c r="B10" s="61"/>
      <c r="C10" s="61"/>
      <c r="D10" s="61"/>
      <c r="E10" s="61"/>
      <c r="F10" s="61"/>
      <c r="G10" s="61"/>
      <c r="H10" s="61"/>
      <c r="I10" s="61"/>
      <c r="J10" s="61"/>
      <c r="K10" s="206"/>
    </row>
    <row r="11" spans="1:11" ht="21.5" customHeight="1" x14ac:dyDescent="0.3">
      <c r="A11" s="59" t="s">
        <v>263</v>
      </c>
      <c r="B11" s="152">
        <v>6499830</v>
      </c>
      <c r="C11" s="61"/>
      <c r="D11" s="152">
        <v>1532321</v>
      </c>
      <c r="E11" s="61">
        <v>0</v>
      </c>
      <c r="F11" s="152">
        <v>653548</v>
      </c>
      <c r="G11" s="61">
        <v>0</v>
      </c>
      <c r="H11" s="152">
        <v>3289062</v>
      </c>
      <c r="I11" s="61">
        <v>0</v>
      </c>
      <c r="J11" s="13">
        <v>11974761</v>
      </c>
      <c r="K11" s="22"/>
    </row>
    <row r="12" spans="1:11" s="8" customFormat="1" ht="21.5" customHeight="1" x14ac:dyDescent="0.3">
      <c r="A12" s="209" t="s">
        <v>79</v>
      </c>
      <c r="C12" s="32"/>
      <c r="E12" s="32"/>
      <c r="G12" s="32"/>
      <c r="I12" s="32"/>
      <c r="J12" s="13"/>
      <c r="K12" s="22"/>
    </row>
    <row r="13" spans="1:11" s="8" customFormat="1" ht="21.5" customHeight="1" x14ac:dyDescent="0.3">
      <c r="A13" s="6" t="s">
        <v>204</v>
      </c>
      <c r="B13" s="199">
        <v>0</v>
      </c>
      <c r="C13" s="200"/>
      <c r="D13" s="199">
        <v>0</v>
      </c>
      <c r="E13" s="200"/>
      <c r="F13" s="199">
        <v>0</v>
      </c>
      <c r="G13" s="200"/>
      <c r="H13" s="71">
        <v>51153</v>
      </c>
      <c r="I13" s="200"/>
      <c r="J13" s="15">
        <v>51153</v>
      </c>
      <c r="K13" s="22"/>
    </row>
    <row r="14" spans="1:11" s="8" customFormat="1" ht="21.5" customHeight="1" x14ac:dyDescent="0.3">
      <c r="A14" s="6" t="s">
        <v>65</v>
      </c>
      <c r="B14" s="74">
        <v>0</v>
      </c>
      <c r="C14" s="64"/>
      <c r="D14" s="74">
        <v>0</v>
      </c>
      <c r="E14" s="61"/>
      <c r="F14" s="74">
        <v>0</v>
      </c>
      <c r="G14" s="61"/>
      <c r="H14" s="64">
        <v>-3294</v>
      </c>
      <c r="I14" s="61"/>
      <c r="J14" s="15">
        <v>-3294</v>
      </c>
      <c r="K14" s="22"/>
    </row>
    <row r="15" spans="1:11" s="8" customFormat="1" ht="21.5" customHeight="1" x14ac:dyDescent="0.3">
      <c r="A15" s="209" t="s">
        <v>80</v>
      </c>
      <c r="B15" s="55">
        <v>0</v>
      </c>
      <c r="C15" s="22"/>
      <c r="D15" s="55">
        <v>0</v>
      </c>
      <c r="E15" s="22"/>
      <c r="F15" s="55">
        <v>0</v>
      </c>
      <c r="G15" s="22"/>
      <c r="H15" s="55">
        <v>47859</v>
      </c>
      <c r="I15" s="179"/>
      <c r="J15" s="55">
        <v>47859</v>
      </c>
      <c r="K15" s="22"/>
    </row>
    <row r="16" spans="1:11" ht="21.5" customHeight="1" thickBot="1" x14ac:dyDescent="0.35">
      <c r="A16" s="24" t="s">
        <v>264</v>
      </c>
      <c r="B16" s="68">
        <v>6499830</v>
      </c>
      <c r="C16" s="61"/>
      <c r="D16" s="68">
        <v>1532321</v>
      </c>
      <c r="E16" s="61"/>
      <c r="F16" s="68">
        <v>653548</v>
      </c>
      <c r="G16" s="61"/>
      <c r="H16" s="68">
        <v>3336921</v>
      </c>
      <c r="I16" s="61"/>
      <c r="J16" s="68">
        <v>12022620</v>
      </c>
      <c r="K16" s="51"/>
    </row>
    <row r="17" spans="1:11" ht="18.75" customHeight="1" thickTop="1" x14ac:dyDescent="0.3">
      <c r="A17" s="24"/>
      <c r="B17" s="61"/>
      <c r="C17" s="61"/>
      <c r="D17" s="61"/>
      <c r="E17" s="61"/>
      <c r="F17" s="61"/>
      <c r="G17" s="61"/>
      <c r="H17" s="61"/>
      <c r="I17" s="61"/>
      <c r="J17" s="61"/>
      <c r="K17" s="51"/>
    </row>
    <row r="18" spans="1:11" ht="23.25" customHeight="1" x14ac:dyDescent="0.3">
      <c r="K18" s="10"/>
    </row>
    <row r="19" spans="1:11" ht="23.25" customHeight="1" x14ac:dyDescent="0.3">
      <c r="K19" s="10"/>
    </row>
    <row r="20" spans="1:11" ht="23.25" customHeight="1" x14ac:dyDescent="0.3">
      <c r="K20" s="10"/>
    </row>
    <row r="21" spans="1:11" ht="23.25" customHeight="1" x14ac:dyDescent="0.3">
      <c r="K21" s="10"/>
    </row>
    <row r="22" spans="1:11" ht="23.25" customHeight="1" x14ac:dyDescent="0.3">
      <c r="K22" s="10"/>
    </row>
    <row r="27" spans="1:11" ht="23.25" customHeight="1" x14ac:dyDescent="0.3"/>
    <row r="64" spans="2:13" x14ac:dyDescent="0.3">
      <c r="B64" s="10"/>
      <c r="D64" s="10"/>
      <c r="F64" s="10"/>
      <c r="H64" s="10"/>
      <c r="J64" s="10"/>
      <c r="K64" s="10"/>
      <c r="L64" s="10"/>
      <c r="M64" s="10"/>
    </row>
    <row r="65" spans="2:13" x14ac:dyDescent="0.3">
      <c r="B65" s="10"/>
      <c r="D65" s="10"/>
      <c r="F65" s="10"/>
      <c r="H65" s="10"/>
      <c r="J65" s="10"/>
      <c r="K65" s="10"/>
      <c r="L65" s="10"/>
      <c r="M65" s="10"/>
    </row>
    <row r="66" spans="2:13" x14ac:dyDescent="0.3">
      <c r="B66" s="10"/>
      <c r="D66" s="10"/>
      <c r="F66" s="10"/>
      <c r="H66" s="10"/>
      <c r="J66" s="10"/>
      <c r="K66" s="10"/>
      <c r="L66" s="10"/>
      <c r="M66" s="10"/>
    </row>
    <row r="67" spans="2:13" x14ac:dyDescent="0.3">
      <c r="B67" s="10"/>
      <c r="D67" s="10"/>
      <c r="F67" s="10"/>
      <c r="H67" s="10"/>
      <c r="J67" s="10"/>
      <c r="K67" s="10"/>
      <c r="L67" s="10"/>
      <c r="M67" s="10"/>
    </row>
    <row r="68" spans="2:13" x14ac:dyDescent="0.3">
      <c r="B68" s="10"/>
      <c r="D68" s="10"/>
      <c r="F68" s="10"/>
      <c r="H68" s="10"/>
      <c r="J68" s="10"/>
      <c r="K68" s="10"/>
      <c r="L68" s="10"/>
      <c r="M68" s="10"/>
    </row>
    <row r="69" spans="2:13" x14ac:dyDescent="0.3">
      <c r="B69" s="10"/>
      <c r="D69" s="10"/>
      <c r="F69" s="10"/>
      <c r="H69" s="10"/>
      <c r="J69" s="10"/>
      <c r="K69" s="10"/>
      <c r="L69" s="10"/>
      <c r="M69" s="10"/>
    </row>
    <row r="70" spans="2:13" x14ac:dyDescent="0.3">
      <c r="B70" s="10"/>
      <c r="D70" s="10"/>
      <c r="F70" s="10"/>
      <c r="H70" s="10"/>
      <c r="J70" s="10"/>
      <c r="K70" s="10"/>
      <c r="L70" s="10"/>
      <c r="M70" s="10"/>
    </row>
    <row r="71" spans="2:13" x14ac:dyDescent="0.3">
      <c r="B71" s="10"/>
      <c r="D71" s="10"/>
      <c r="F71" s="10"/>
      <c r="H71" s="10"/>
      <c r="J71" s="10"/>
      <c r="K71" s="10"/>
      <c r="L71" s="10"/>
      <c r="M71" s="10"/>
    </row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0" orientation="landscape" useFirstPageNumber="1" r:id="rId1"/>
  <headerFooter>
    <oddFooter>&amp;L&amp;"Times New Roman,Regular"&amp;11The accompanying notes are an integral part of these financial statements.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4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09765625" defaultRowHeight="23.25" customHeight="1" x14ac:dyDescent="0.3"/>
  <cols>
    <col min="1" max="1" width="16.69921875" style="6" bestFit="1" customWidth="1"/>
    <col min="2" max="2" width="1.09765625" style="2" customWidth="1"/>
    <col min="3" max="3" width="56.69921875" style="6" customWidth="1"/>
    <col min="4" max="4" width="6.59765625" style="9" customWidth="1"/>
    <col min="5" max="5" width="0.8984375" style="10" customWidth="1"/>
    <col min="6" max="6" width="8.69921875" style="2" customWidth="1"/>
    <col min="7" max="7" width="0.8984375" style="10" customWidth="1"/>
    <col min="8" max="8" width="7.8984375" style="2" customWidth="1"/>
    <col min="9" max="9" width="0.8984375" style="10" customWidth="1"/>
    <col min="10" max="10" width="7.8984375" style="71" customWidth="1"/>
    <col min="11" max="11" width="0.8984375" style="10" customWidth="1"/>
    <col min="12" max="12" width="7.8984375" style="2" customWidth="1"/>
    <col min="13" max="13" width="0.8984375" style="10" customWidth="1"/>
    <col min="14" max="14" width="7.8984375" style="2" customWidth="1"/>
    <col min="15" max="15" width="0.8984375" style="10" customWidth="1"/>
    <col min="16" max="16" width="7.8984375" style="2" customWidth="1"/>
    <col min="17" max="17" width="0.8984375" style="10" customWidth="1"/>
    <col min="18" max="18" width="6.09765625" style="2" customWidth="1"/>
    <col min="19" max="19" width="0.8984375" style="10" customWidth="1"/>
    <col min="20" max="20" width="7.8984375" style="10" customWidth="1"/>
    <col min="21" max="21" width="0.8984375" style="10" customWidth="1"/>
    <col min="22" max="22" width="13.8984375" style="71" customWidth="1"/>
    <col min="23" max="23" width="0.8984375" style="10" customWidth="1"/>
    <col min="24" max="24" width="9.09765625" style="71" customWidth="1"/>
    <col min="25" max="25" width="0.8984375" style="10" customWidth="1"/>
    <col min="26" max="26" width="9.8984375" style="2" customWidth="1"/>
    <col min="27" max="27" width="0.8984375" style="10" customWidth="1"/>
    <col min="28" max="28" width="7.3984375" style="71" customWidth="1"/>
    <col min="29" max="29" width="0.8984375" style="2" customWidth="1"/>
    <col min="30" max="30" width="7.3984375" style="71" customWidth="1"/>
    <col min="31" max="31" width="0.8984375" style="2" customWidth="1"/>
    <col min="32" max="32" width="6" style="71" customWidth="1"/>
    <col min="33" max="33" width="0.8984375" style="10" customWidth="1"/>
    <col min="34" max="34" width="14.09765625" style="2" customWidth="1"/>
    <col min="35" max="35" width="0.8984375" style="10" customWidth="1"/>
    <col min="36" max="36" width="11.69921875" style="2" customWidth="1"/>
    <col min="37" max="37" width="0.8984375" style="10" customWidth="1"/>
    <col min="38" max="38" width="9.59765625" style="2" customWidth="1"/>
    <col min="39" max="39" width="0.8984375" style="10" customWidth="1"/>
    <col min="40" max="40" width="10.69921875" style="71" customWidth="1"/>
    <col min="41" max="41" width="0.8984375" style="2" customWidth="1"/>
    <col min="42" max="42" width="11.8984375" style="71" customWidth="1"/>
    <col min="43" max="43" width="0.8984375" style="170" customWidth="1"/>
    <col min="44" max="44" width="8.59765625" style="71" customWidth="1"/>
    <col min="45" max="45" width="0.8984375" style="170" customWidth="1"/>
    <col min="46" max="46" width="8.8984375" style="71" customWidth="1"/>
    <col min="47" max="47" width="1.3984375" style="10" customWidth="1"/>
    <col min="48" max="48" width="1.3984375" style="2" customWidth="1"/>
    <col min="49" max="16384" width="9.09765625" style="2"/>
  </cols>
  <sheetData>
    <row r="1" spans="1:49" s="29" customFormat="1" ht="18.899999999999999" customHeight="1" x14ac:dyDescent="0.4">
      <c r="A1" s="6"/>
      <c r="C1" s="30" t="s">
        <v>22</v>
      </c>
      <c r="D1" s="36"/>
      <c r="E1" s="44"/>
      <c r="G1" s="44"/>
      <c r="I1" s="44"/>
      <c r="J1" s="144"/>
      <c r="K1" s="44"/>
      <c r="M1" s="44"/>
      <c r="O1" s="44"/>
      <c r="Q1" s="44"/>
      <c r="S1" s="44"/>
      <c r="T1" s="44"/>
      <c r="U1" s="44"/>
      <c r="V1" s="144"/>
      <c r="W1" s="44"/>
      <c r="X1" s="144"/>
      <c r="Y1" s="44"/>
      <c r="AA1" s="44"/>
      <c r="AB1" s="144"/>
      <c r="AD1" s="144"/>
      <c r="AF1" s="144"/>
      <c r="AG1" s="44"/>
      <c r="AI1" s="44"/>
      <c r="AK1" s="44"/>
      <c r="AM1" s="44"/>
      <c r="AN1" s="144"/>
      <c r="AP1" s="144"/>
      <c r="AQ1" s="166"/>
      <c r="AR1" s="144"/>
      <c r="AS1" s="166"/>
      <c r="AT1" s="144"/>
      <c r="AU1" s="44"/>
    </row>
    <row r="2" spans="1:49" s="31" customFormat="1" ht="18.899999999999999" customHeight="1" x14ac:dyDescent="0.35">
      <c r="A2" s="6"/>
      <c r="C2" s="70" t="s">
        <v>83</v>
      </c>
      <c r="D2" s="35"/>
      <c r="E2" s="45"/>
      <c r="G2" s="45"/>
      <c r="I2" s="45"/>
      <c r="J2" s="145"/>
      <c r="K2" s="45"/>
      <c r="M2" s="45"/>
      <c r="O2" s="45"/>
      <c r="Q2" s="45"/>
      <c r="S2" s="45"/>
      <c r="T2" s="45"/>
      <c r="U2" s="45"/>
      <c r="V2" s="145"/>
      <c r="W2" s="45"/>
      <c r="X2" s="145"/>
      <c r="Y2" s="45"/>
      <c r="AA2" s="45"/>
      <c r="AB2" s="145"/>
      <c r="AD2" s="145"/>
      <c r="AF2" s="145"/>
      <c r="AG2" s="45"/>
      <c r="AI2" s="45"/>
      <c r="AK2" s="45"/>
      <c r="AM2" s="45"/>
      <c r="AN2" s="145"/>
      <c r="AP2" s="145"/>
      <c r="AQ2" s="167"/>
      <c r="AR2" s="145"/>
      <c r="AS2" s="167"/>
      <c r="AT2" s="145"/>
      <c r="AU2" s="45"/>
    </row>
    <row r="3" spans="1:49" s="31" customFormat="1" ht="18.899999999999999" customHeight="1" x14ac:dyDescent="0.35">
      <c r="A3" s="6"/>
      <c r="C3" s="271"/>
      <c r="D3" s="271"/>
      <c r="E3" s="271"/>
      <c r="F3" s="271"/>
      <c r="G3" s="271"/>
      <c r="H3" s="271"/>
      <c r="I3" s="271"/>
      <c r="J3" s="271"/>
      <c r="K3" s="271"/>
      <c r="L3" s="45"/>
      <c r="M3" s="45"/>
      <c r="N3" s="45"/>
      <c r="O3" s="45"/>
      <c r="P3" s="45"/>
      <c r="Q3" s="45"/>
      <c r="S3" s="45"/>
      <c r="T3" s="45"/>
      <c r="U3" s="45"/>
      <c r="V3" s="145"/>
      <c r="W3" s="45"/>
      <c r="X3" s="145"/>
      <c r="Y3" s="45"/>
      <c r="AA3" s="45"/>
      <c r="AB3" s="145"/>
      <c r="AD3" s="145"/>
      <c r="AF3" s="145"/>
      <c r="AG3" s="45"/>
      <c r="AI3" s="45"/>
      <c r="AK3" s="45"/>
      <c r="AM3" s="45"/>
      <c r="AN3" s="145"/>
      <c r="AP3" s="145"/>
      <c r="AQ3" s="167"/>
      <c r="AR3" s="145"/>
      <c r="AS3" s="167"/>
      <c r="AT3" s="145"/>
      <c r="AU3" s="45"/>
    </row>
    <row r="4" spans="1:49" ht="18.899999999999999" customHeight="1" x14ac:dyDescent="0.65">
      <c r="F4" s="262" t="s">
        <v>67</v>
      </c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2"/>
      <c r="AO4" s="272"/>
      <c r="AP4" s="272"/>
      <c r="AQ4" s="272"/>
      <c r="AR4" s="272"/>
      <c r="AS4" s="272"/>
      <c r="AT4" s="272"/>
      <c r="AU4" s="2"/>
    </row>
    <row r="5" spans="1:49" ht="18.899999999999999" customHeight="1" x14ac:dyDescent="0.65">
      <c r="D5" s="6"/>
      <c r="E5" s="65"/>
      <c r="G5" s="123"/>
      <c r="H5" s="11"/>
      <c r="I5" s="11"/>
      <c r="J5" s="146"/>
      <c r="K5" s="11"/>
      <c r="L5" s="11"/>
      <c r="M5" s="11"/>
      <c r="N5" s="11"/>
      <c r="O5" s="11"/>
      <c r="P5" s="11"/>
      <c r="Q5" s="11"/>
      <c r="R5" s="266" t="s">
        <v>68</v>
      </c>
      <c r="S5" s="266"/>
      <c r="T5" s="266"/>
      <c r="U5" s="266"/>
      <c r="V5" s="266"/>
      <c r="W5" s="11"/>
      <c r="X5" s="266" t="s">
        <v>122</v>
      </c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Q5" s="71"/>
      <c r="AS5" s="71"/>
      <c r="AU5" s="2"/>
    </row>
    <row r="6" spans="1:49" ht="18.899999999999999" customHeight="1" x14ac:dyDescent="0.65">
      <c r="D6" s="6"/>
      <c r="E6" s="65"/>
      <c r="G6" s="123"/>
      <c r="H6" s="11"/>
      <c r="I6" s="11"/>
      <c r="J6" s="146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46"/>
      <c r="W6" s="11"/>
      <c r="X6" s="146"/>
      <c r="Y6" s="73"/>
      <c r="Z6" s="73"/>
      <c r="AA6" s="73"/>
      <c r="AB6" s="158"/>
      <c r="AC6" s="80"/>
      <c r="AD6" s="158"/>
      <c r="AE6" s="80"/>
      <c r="AF6" s="158"/>
      <c r="AG6" s="73"/>
      <c r="AH6" s="11"/>
      <c r="AI6" s="73"/>
      <c r="AJ6" s="11"/>
      <c r="AK6" s="73"/>
      <c r="AL6" s="73"/>
      <c r="AM6" s="73"/>
      <c r="AN6" s="147"/>
      <c r="AQ6" s="71"/>
      <c r="AS6" s="71"/>
      <c r="AU6" s="2"/>
    </row>
    <row r="7" spans="1:49" ht="18.899999999999999" customHeight="1" x14ac:dyDescent="0.65">
      <c r="D7" s="6"/>
      <c r="E7" s="65"/>
      <c r="F7" s="5" t="s">
        <v>98</v>
      </c>
      <c r="G7" s="123"/>
      <c r="H7" s="11"/>
      <c r="I7" s="11"/>
      <c r="J7" s="146"/>
      <c r="K7" s="11"/>
      <c r="L7" s="5" t="s">
        <v>101</v>
      </c>
      <c r="M7" s="11"/>
      <c r="N7" s="11"/>
      <c r="O7" s="11"/>
      <c r="P7" s="5"/>
      <c r="Q7" s="11"/>
      <c r="R7" s="11"/>
      <c r="S7" s="11"/>
      <c r="T7" s="11"/>
      <c r="U7" s="11"/>
      <c r="V7" s="146"/>
      <c r="W7" s="11"/>
      <c r="X7" s="146"/>
      <c r="Y7" s="73"/>
      <c r="Z7" s="73"/>
      <c r="AA7" s="73"/>
      <c r="AB7" s="146"/>
      <c r="AC7" s="11"/>
      <c r="AD7" s="146"/>
      <c r="AE7" s="11"/>
      <c r="AF7" s="146"/>
      <c r="AG7" s="73"/>
      <c r="AH7" s="11" t="s">
        <v>59</v>
      </c>
      <c r="AI7" s="73"/>
      <c r="AK7" s="73"/>
      <c r="AL7" s="73"/>
      <c r="AM7" s="73"/>
      <c r="AN7" s="147" t="s">
        <v>35</v>
      </c>
      <c r="AQ7" s="71"/>
      <c r="AS7" s="71"/>
      <c r="AU7" s="2"/>
    </row>
    <row r="8" spans="1:49" ht="18.899999999999999" customHeight="1" x14ac:dyDescent="0.65">
      <c r="A8" s="1"/>
      <c r="B8" s="121"/>
      <c r="D8" s="6"/>
      <c r="E8" s="65"/>
      <c r="F8" s="5" t="s">
        <v>97</v>
      </c>
      <c r="G8" s="123"/>
      <c r="H8" s="11"/>
      <c r="I8" s="11"/>
      <c r="J8" s="146"/>
      <c r="K8" s="11"/>
      <c r="L8" s="5" t="s">
        <v>100</v>
      </c>
      <c r="M8" s="11"/>
      <c r="N8" s="11"/>
      <c r="O8" s="11"/>
      <c r="P8" s="5"/>
      <c r="Q8" s="11"/>
      <c r="R8" s="11"/>
      <c r="S8" s="11"/>
      <c r="T8" s="11"/>
      <c r="U8" s="11"/>
      <c r="V8" s="146"/>
      <c r="W8" s="11"/>
      <c r="X8" s="146"/>
      <c r="Y8" s="11"/>
      <c r="Z8" s="73"/>
      <c r="AA8" s="11"/>
      <c r="AB8" s="147"/>
      <c r="AC8" s="5"/>
      <c r="AD8" s="147"/>
      <c r="AE8" s="5"/>
      <c r="AF8" s="147"/>
      <c r="AG8" s="11"/>
      <c r="AH8" s="5" t="s">
        <v>60</v>
      </c>
      <c r="AI8" s="11"/>
      <c r="AJ8" s="5" t="s">
        <v>115</v>
      </c>
      <c r="AK8" s="11"/>
      <c r="AL8" s="11"/>
      <c r="AM8" s="11"/>
      <c r="AN8" s="147" t="s">
        <v>62</v>
      </c>
      <c r="AO8" s="12"/>
      <c r="AP8" s="147" t="s">
        <v>52</v>
      </c>
      <c r="AQ8" s="168"/>
      <c r="AR8" s="169"/>
      <c r="AT8" s="169"/>
      <c r="AU8" s="121"/>
    </row>
    <row r="9" spans="1:49" ht="18.899999999999999" customHeight="1" x14ac:dyDescent="0.3">
      <c r="D9" s="5"/>
      <c r="E9" s="12"/>
      <c r="F9" s="5" t="s">
        <v>26</v>
      </c>
      <c r="H9" s="5"/>
      <c r="I9" s="11"/>
      <c r="J9" s="147" t="s">
        <v>101</v>
      </c>
      <c r="K9" s="11"/>
      <c r="L9" s="5" t="s">
        <v>106</v>
      </c>
      <c r="M9" s="11"/>
      <c r="N9" s="5" t="s">
        <v>102</v>
      </c>
      <c r="O9" s="11"/>
      <c r="P9" s="5"/>
      <c r="Q9" s="11"/>
      <c r="R9" s="5"/>
      <c r="T9" s="5" t="s">
        <v>95</v>
      </c>
      <c r="V9" s="147"/>
      <c r="W9" s="11"/>
      <c r="X9" s="147" t="s">
        <v>131</v>
      </c>
      <c r="Y9" s="11"/>
      <c r="Z9" s="5" t="s">
        <v>107</v>
      </c>
      <c r="AD9" s="147" t="s">
        <v>145</v>
      </c>
      <c r="AE9" s="5"/>
      <c r="AF9" s="147" t="s">
        <v>150</v>
      </c>
      <c r="AG9" s="11"/>
      <c r="AH9" s="5" t="s">
        <v>112</v>
      </c>
      <c r="AI9" s="11"/>
      <c r="AJ9" s="5" t="s">
        <v>136</v>
      </c>
      <c r="AK9" s="11"/>
      <c r="AL9" s="5"/>
      <c r="AM9" s="11"/>
      <c r="AN9" s="147" t="s">
        <v>61</v>
      </c>
      <c r="AO9" s="10"/>
      <c r="AP9" s="147" t="s">
        <v>31</v>
      </c>
      <c r="AQ9" s="146"/>
      <c r="AR9" s="147" t="s">
        <v>32</v>
      </c>
      <c r="AS9" s="146"/>
      <c r="AT9" s="147"/>
      <c r="AU9" s="5"/>
    </row>
    <row r="10" spans="1:49" ht="18.899999999999999" customHeight="1" x14ac:dyDescent="0.3">
      <c r="D10" s="5"/>
      <c r="E10" s="12"/>
      <c r="F10" s="5" t="s">
        <v>96</v>
      </c>
      <c r="H10" s="5" t="s">
        <v>95</v>
      </c>
      <c r="I10" s="11"/>
      <c r="J10" s="147" t="s">
        <v>100</v>
      </c>
      <c r="K10" s="11"/>
      <c r="L10" s="5" t="s">
        <v>105</v>
      </c>
      <c r="M10" s="11"/>
      <c r="N10" s="5" t="s">
        <v>103</v>
      </c>
      <c r="O10" s="11"/>
      <c r="P10" s="5"/>
      <c r="Q10" s="11"/>
      <c r="R10" s="5" t="s">
        <v>27</v>
      </c>
      <c r="S10" s="11"/>
      <c r="T10" s="5" t="s">
        <v>96</v>
      </c>
      <c r="U10" s="11"/>
      <c r="V10" s="147" t="s">
        <v>29</v>
      </c>
      <c r="W10" s="11"/>
      <c r="X10" s="147" t="s">
        <v>118</v>
      </c>
      <c r="Y10" s="11"/>
      <c r="Z10" s="5" t="s">
        <v>120</v>
      </c>
      <c r="AB10" s="147" t="s">
        <v>144</v>
      </c>
      <c r="AC10" s="5"/>
      <c r="AD10" s="147" t="s">
        <v>146</v>
      </c>
      <c r="AE10" s="5"/>
      <c r="AF10" s="147" t="s">
        <v>151</v>
      </c>
      <c r="AG10" s="11"/>
      <c r="AH10" s="5" t="s">
        <v>132</v>
      </c>
      <c r="AI10" s="11"/>
      <c r="AJ10" s="5" t="s">
        <v>147</v>
      </c>
      <c r="AK10" s="11"/>
      <c r="AL10" s="5" t="s">
        <v>152</v>
      </c>
      <c r="AM10" s="11"/>
      <c r="AN10" s="147" t="s">
        <v>113</v>
      </c>
      <c r="AO10" s="10"/>
      <c r="AP10" s="147" t="s">
        <v>51</v>
      </c>
      <c r="AQ10" s="146"/>
      <c r="AR10" s="147" t="s">
        <v>33</v>
      </c>
      <c r="AS10" s="146"/>
      <c r="AT10" s="147" t="s">
        <v>35</v>
      </c>
      <c r="AU10" s="5"/>
    </row>
    <row r="11" spans="1:49" ht="18.899999999999999" customHeight="1" x14ac:dyDescent="0.3">
      <c r="A11" s="1" t="s">
        <v>25</v>
      </c>
      <c r="D11" s="122" t="s">
        <v>23</v>
      </c>
      <c r="E11" s="12"/>
      <c r="F11" s="5" t="s">
        <v>99</v>
      </c>
      <c r="H11" s="5" t="s">
        <v>108</v>
      </c>
      <c r="I11" s="11"/>
      <c r="J11" s="147" t="s">
        <v>111</v>
      </c>
      <c r="K11" s="11"/>
      <c r="L11" s="5" t="s">
        <v>96</v>
      </c>
      <c r="M11" s="11"/>
      <c r="N11" s="5" t="s">
        <v>104</v>
      </c>
      <c r="O11" s="11"/>
      <c r="P11" s="5" t="s">
        <v>94</v>
      </c>
      <c r="Q11" s="11"/>
      <c r="R11" s="5" t="s">
        <v>28</v>
      </c>
      <c r="S11" s="11"/>
      <c r="T11" s="5" t="s">
        <v>28</v>
      </c>
      <c r="U11" s="11"/>
      <c r="V11" s="147" t="s">
        <v>30</v>
      </c>
      <c r="W11" s="11"/>
      <c r="X11" s="147" t="s">
        <v>119</v>
      </c>
      <c r="Y11" s="11"/>
      <c r="Z11" s="5" t="s">
        <v>58</v>
      </c>
      <c r="AB11" s="147" t="s">
        <v>28</v>
      </c>
      <c r="AC11" s="5"/>
      <c r="AD11" s="147" t="s">
        <v>28</v>
      </c>
      <c r="AE11" s="5"/>
      <c r="AF11" s="147" t="s">
        <v>28</v>
      </c>
      <c r="AG11" s="11"/>
      <c r="AH11" s="5" t="s">
        <v>88</v>
      </c>
      <c r="AI11" s="11"/>
      <c r="AJ11" s="5" t="s">
        <v>148</v>
      </c>
      <c r="AK11" s="11"/>
      <c r="AL11" s="5" t="s">
        <v>69</v>
      </c>
      <c r="AM11" s="11"/>
      <c r="AN11" s="165" t="s">
        <v>36</v>
      </c>
      <c r="AO11" s="10"/>
      <c r="AP11" s="171" t="s">
        <v>121</v>
      </c>
      <c r="AQ11" s="146"/>
      <c r="AR11" s="147" t="s">
        <v>34</v>
      </c>
      <c r="AS11" s="146"/>
      <c r="AT11" s="147" t="s">
        <v>36</v>
      </c>
      <c r="AU11" s="5"/>
    </row>
    <row r="12" spans="1:49" ht="18.899999999999999" customHeight="1" x14ac:dyDescent="0.3">
      <c r="A12" s="48"/>
      <c r="B12" s="25"/>
      <c r="C12" s="1" t="s">
        <v>133</v>
      </c>
      <c r="D12" s="122"/>
      <c r="F12" s="260" t="s">
        <v>55</v>
      </c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  <c r="AH12" s="260"/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122"/>
      <c r="AV12" s="9"/>
      <c r="AW12" s="5"/>
    </row>
    <row r="13" spans="1:49" ht="18.899999999999999" customHeight="1" x14ac:dyDescent="0.3">
      <c r="A13" s="48"/>
      <c r="B13" s="25"/>
      <c r="C13" s="59" t="s">
        <v>156</v>
      </c>
      <c r="D13" s="122"/>
      <c r="E13" s="65"/>
      <c r="F13" s="13">
        <v>14550</v>
      </c>
      <c r="G13" s="22"/>
      <c r="H13" s="43">
        <v>0</v>
      </c>
      <c r="I13" s="22"/>
      <c r="J13" s="152">
        <v>3500</v>
      </c>
      <c r="K13" s="22"/>
      <c r="L13" s="43">
        <v>0</v>
      </c>
      <c r="M13" s="22"/>
      <c r="N13" s="43">
        <v>0</v>
      </c>
      <c r="O13" s="22"/>
      <c r="P13" s="43">
        <v>0</v>
      </c>
      <c r="Q13" s="22"/>
      <c r="R13" s="43">
        <v>0</v>
      </c>
      <c r="S13" s="22"/>
      <c r="T13" s="43">
        <v>0</v>
      </c>
      <c r="U13" s="22"/>
      <c r="V13" s="152">
        <v>8481</v>
      </c>
      <c r="W13" s="22"/>
      <c r="X13" s="152">
        <v>-129</v>
      </c>
      <c r="Y13" s="22"/>
      <c r="Z13" s="43">
        <v>0</v>
      </c>
      <c r="AA13" s="22"/>
      <c r="AB13" s="152">
        <v>434</v>
      </c>
      <c r="AC13" s="18"/>
      <c r="AD13" s="152">
        <v>0</v>
      </c>
      <c r="AE13" s="18"/>
      <c r="AF13" s="152">
        <v>17</v>
      </c>
      <c r="AG13" s="22"/>
      <c r="AH13" s="43">
        <v>0</v>
      </c>
      <c r="AI13" s="22"/>
      <c r="AJ13" s="43">
        <v>0</v>
      </c>
      <c r="AK13" s="22"/>
      <c r="AL13" s="43">
        <v>0</v>
      </c>
      <c r="AM13" s="22"/>
      <c r="AN13" s="152">
        <f>X13+Z13+AB13+AH13+AL13+AJ13+AD13+AF13</f>
        <v>322</v>
      </c>
      <c r="AO13" s="107"/>
      <c r="AP13" s="152">
        <f>SUM(F13,H13,J13,L13,N13,P13,R13,T13,V13,AN13)</f>
        <v>26853</v>
      </c>
      <c r="AQ13" s="61"/>
      <c r="AR13" s="152">
        <v>2720</v>
      </c>
      <c r="AS13" s="61"/>
      <c r="AT13" s="152">
        <f>AP13+AR13</f>
        <v>29573</v>
      </c>
      <c r="AU13" s="13"/>
    </row>
    <row r="14" spans="1:49" s="124" customFormat="1" ht="18.899999999999999" customHeight="1" x14ac:dyDescent="0.3">
      <c r="A14" s="137" t="s">
        <v>84</v>
      </c>
      <c r="B14" s="127"/>
      <c r="C14" s="138" t="s">
        <v>155</v>
      </c>
      <c r="D14" s="125">
        <v>3</v>
      </c>
      <c r="E14" s="129"/>
      <c r="F14" s="143">
        <v>0</v>
      </c>
      <c r="G14" s="16"/>
      <c r="H14" s="143">
        <v>0</v>
      </c>
      <c r="I14" s="159"/>
      <c r="J14" s="151">
        <v>0</v>
      </c>
      <c r="K14" s="159"/>
      <c r="L14" s="143">
        <v>0</v>
      </c>
      <c r="M14" s="159"/>
      <c r="N14" s="143">
        <v>0</v>
      </c>
      <c r="O14" s="159"/>
      <c r="P14" s="143">
        <v>0</v>
      </c>
      <c r="Q14" s="159"/>
      <c r="R14" s="143">
        <v>0</v>
      </c>
      <c r="S14" s="159"/>
      <c r="T14" s="143">
        <v>0</v>
      </c>
      <c r="U14" s="159"/>
      <c r="V14" s="151">
        <v>35</v>
      </c>
      <c r="W14" s="159"/>
      <c r="X14" s="151">
        <v>0</v>
      </c>
      <c r="Y14" s="159"/>
      <c r="Z14" s="143">
        <v>0</v>
      </c>
      <c r="AA14" s="159"/>
      <c r="AB14" s="151">
        <v>0</v>
      </c>
      <c r="AC14" s="155"/>
      <c r="AD14" s="151">
        <v>-35</v>
      </c>
      <c r="AE14" s="155"/>
      <c r="AF14" s="151">
        <v>0</v>
      </c>
      <c r="AG14" s="159"/>
      <c r="AH14" s="143">
        <v>0</v>
      </c>
      <c r="AI14" s="159"/>
      <c r="AJ14" s="143">
        <v>0</v>
      </c>
      <c r="AK14" s="159"/>
      <c r="AL14" s="143">
        <v>0</v>
      </c>
      <c r="AM14" s="159"/>
      <c r="AN14" s="151">
        <f t="shared" ref="AN14:AN15" si="0">X14+Z14+AB14+AH14+AL14+AJ14+AD14+AF14</f>
        <v>-35</v>
      </c>
      <c r="AO14" s="131"/>
      <c r="AP14" s="151">
        <f t="shared" ref="AP14:AP15" si="1">SUM(F14,H14,J14,L14,N14,P14,R14,T14,V14,AN14)</f>
        <v>0</v>
      </c>
      <c r="AQ14" s="157"/>
      <c r="AR14" s="151">
        <v>0</v>
      </c>
      <c r="AS14" s="157"/>
      <c r="AT14" s="151">
        <f t="shared" ref="AT14:AT15" si="2">AP14+AR14</f>
        <v>0</v>
      </c>
      <c r="AU14" s="139"/>
    </row>
    <row r="15" spans="1:49" ht="18.899999999999999" customHeight="1" x14ac:dyDescent="0.3">
      <c r="A15" s="48"/>
      <c r="B15" s="25"/>
      <c r="C15" s="28" t="s">
        <v>37</v>
      </c>
      <c r="D15" s="122" t="s">
        <v>0</v>
      </c>
      <c r="E15" s="123"/>
      <c r="F15" s="17">
        <v>0</v>
      </c>
      <c r="G15" s="16"/>
      <c r="H15" s="17">
        <v>0</v>
      </c>
      <c r="I15" s="16"/>
      <c r="J15" s="63">
        <v>0</v>
      </c>
      <c r="K15" s="16"/>
      <c r="L15" s="17">
        <v>0</v>
      </c>
      <c r="M15" s="16"/>
      <c r="N15" s="17">
        <v>0</v>
      </c>
      <c r="O15" s="16"/>
      <c r="P15" s="17">
        <v>0</v>
      </c>
      <c r="Q15" s="16"/>
      <c r="R15" s="17">
        <v>0</v>
      </c>
      <c r="S15" s="16"/>
      <c r="T15" s="17">
        <v>0</v>
      </c>
      <c r="U15" s="16"/>
      <c r="V15" s="63">
        <v>0</v>
      </c>
      <c r="W15" s="16"/>
      <c r="X15" s="63">
        <v>0</v>
      </c>
      <c r="Y15" s="16"/>
      <c r="Z15" s="17">
        <v>0</v>
      </c>
      <c r="AA15" s="16"/>
      <c r="AB15" s="63">
        <v>0</v>
      </c>
      <c r="AC15" s="18"/>
      <c r="AD15" s="63">
        <v>0</v>
      </c>
      <c r="AE15" s="18"/>
      <c r="AF15" s="63">
        <v>0</v>
      </c>
      <c r="AG15" s="16"/>
      <c r="AH15" s="17">
        <v>0</v>
      </c>
      <c r="AI15" s="16"/>
      <c r="AJ15" s="17">
        <v>0</v>
      </c>
      <c r="AK15" s="16"/>
      <c r="AL15" s="17">
        <v>0</v>
      </c>
      <c r="AM15" s="16"/>
      <c r="AN15" s="63">
        <f t="shared" si="0"/>
        <v>0</v>
      </c>
      <c r="AO15" s="107"/>
      <c r="AP15" s="63">
        <f t="shared" si="1"/>
        <v>0</v>
      </c>
      <c r="AQ15" s="61"/>
      <c r="AR15" s="63">
        <v>0</v>
      </c>
      <c r="AS15" s="61"/>
      <c r="AT15" s="63">
        <f t="shared" si="2"/>
        <v>0</v>
      </c>
      <c r="AU15" s="15"/>
    </row>
    <row r="16" spans="1:49" s="8" customFormat="1" ht="18.899999999999999" customHeight="1" x14ac:dyDescent="0.3">
      <c r="A16" s="48"/>
      <c r="B16" s="25"/>
      <c r="C16" s="24" t="s">
        <v>157</v>
      </c>
      <c r="D16" s="122"/>
      <c r="E16" s="123"/>
      <c r="F16" s="41">
        <f>SUM(F13:F15)</f>
        <v>14550</v>
      </c>
      <c r="G16" s="22"/>
      <c r="H16" s="55">
        <f>SUM(H13:H15)</f>
        <v>0</v>
      </c>
      <c r="I16" s="22"/>
      <c r="J16" s="55">
        <f>SUM(J13:J15)</f>
        <v>3500</v>
      </c>
      <c r="K16" s="22"/>
      <c r="L16" s="55">
        <f>SUM(L13:L15)</f>
        <v>0</v>
      </c>
      <c r="M16" s="22"/>
      <c r="N16" s="55">
        <f>SUM(N13:N15)</f>
        <v>0</v>
      </c>
      <c r="O16" s="22"/>
      <c r="P16" s="55">
        <f>SUM(P13:P15)</f>
        <v>0</v>
      </c>
      <c r="Q16" s="22"/>
      <c r="R16" s="55">
        <f>SUM(R13:R15)</f>
        <v>0</v>
      </c>
      <c r="S16" s="22"/>
      <c r="T16" s="55">
        <f>SUM(T13:T15)</f>
        <v>0</v>
      </c>
      <c r="U16" s="22"/>
      <c r="V16" s="55">
        <f>SUM(V13:V15)</f>
        <v>8516</v>
      </c>
      <c r="W16" s="22"/>
      <c r="X16" s="55">
        <f>SUM(X13:X15)</f>
        <v>-129</v>
      </c>
      <c r="Y16" s="16"/>
      <c r="Z16" s="55">
        <f>SUM(Z13:Z15)</f>
        <v>0</v>
      </c>
      <c r="AA16" s="16"/>
      <c r="AB16" s="55">
        <f>SUM(AB13:AB15)</f>
        <v>434</v>
      </c>
      <c r="AC16" s="14"/>
      <c r="AD16" s="55">
        <f>SUM(AD13:AD15)</f>
        <v>-35</v>
      </c>
      <c r="AE16" s="14"/>
      <c r="AF16" s="55">
        <f>SUM(AF13:AF15)</f>
        <v>17</v>
      </c>
      <c r="AG16" s="16"/>
      <c r="AH16" s="55">
        <f>SUM(AH13:AH15)</f>
        <v>0</v>
      </c>
      <c r="AI16" s="16"/>
      <c r="AJ16" s="55">
        <f>SUM(AJ13:AJ15)</f>
        <v>0</v>
      </c>
      <c r="AK16" s="16"/>
      <c r="AL16" s="55">
        <f>SUM(AL13:AL15)</f>
        <v>0</v>
      </c>
      <c r="AM16" s="16"/>
      <c r="AN16" s="55">
        <f>SUM(AN13:AN15)</f>
        <v>287</v>
      </c>
      <c r="AO16" s="107"/>
      <c r="AP16" s="55">
        <f>SUM(AP13:AP15)</f>
        <v>26853</v>
      </c>
      <c r="AQ16" s="61"/>
      <c r="AR16" s="55">
        <f>SUM(AR13:AR15)</f>
        <v>2720</v>
      </c>
      <c r="AS16" s="61"/>
      <c r="AT16" s="55">
        <f>SUM(AT13:AT15)</f>
        <v>29573</v>
      </c>
      <c r="AU16" s="13"/>
    </row>
    <row r="17" spans="1:47" s="8" customFormat="1" ht="18.899999999999999" customHeight="1" x14ac:dyDescent="0.3">
      <c r="A17" s="48"/>
      <c r="B17" s="25"/>
      <c r="C17" s="24"/>
      <c r="D17" s="122"/>
      <c r="E17" s="123"/>
      <c r="F17" s="22"/>
      <c r="G17" s="22"/>
      <c r="H17" s="22"/>
      <c r="I17" s="22"/>
      <c r="J17" s="61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61"/>
      <c r="W17" s="22"/>
      <c r="X17" s="61"/>
      <c r="Y17" s="22"/>
      <c r="Z17" s="22"/>
      <c r="AA17" s="22"/>
      <c r="AB17" s="61"/>
      <c r="AC17" s="22"/>
      <c r="AD17" s="61"/>
      <c r="AE17" s="22"/>
      <c r="AF17" s="61"/>
      <c r="AG17" s="22"/>
      <c r="AH17" s="22"/>
      <c r="AI17" s="22"/>
      <c r="AJ17" s="22"/>
      <c r="AK17" s="22"/>
      <c r="AL17" s="22"/>
      <c r="AM17" s="22"/>
      <c r="AN17" s="61"/>
      <c r="AO17" s="22"/>
      <c r="AP17" s="61"/>
      <c r="AQ17" s="61"/>
      <c r="AR17" s="61"/>
      <c r="AS17" s="61"/>
      <c r="AT17" s="61"/>
      <c r="AU17" s="13"/>
    </row>
    <row r="18" spans="1:47" ht="18.899999999999999" customHeight="1" x14ac:dyDescent="0.3">
      <c r="A18" s="58" t="s">
        <v>85</v>
      </c>
      <c r="C18" s="24" t="s">
        <v>38</v>
      </c>
      <c r="D18" s="122"/>
      <c r="E18" s="11"/>
      <c r="F18" s="15"/>
      <c r="G18" s="16"/>
      <c r="H18" s="15"/>
      <c r="I18" s="16"/>
      <c r="J18" s="74"/>
      <c r="K18" s="16"/>
      <c r="L18" s="15"/>
      <c r="M18" s="16"/>
      <c r="N18" s="15"/>
      <c r="O18" s="16"/>
      <c r="P18" s="15"/>
      <c r="Q18" s="16"/>
      <c r="R18" s="15"/>
      <c r="S18" s="16"/>
      <c r="T18" s="15"/>
      <c r="U18" s="16"/>
      <c r="V18" s="74"/>
      <c r="W18" s="14"/>
      <c r="X18" s="74"/>
      <c r="Y18" s="14"/>
      <c r="Z18" s="15"/>
      <c r="AA18" s="14"/>
      <c r="AB18" s="74"/>
      <c r="AC18" s="18"/>
      <c r="AD18" s="74"/>
      <c r="AE18" s="18"/>
      <c r="AF18" s="74"/>
      <c r="AG18" s="14"/>
      <c r="AH18" s="15"/>
      <c r="AI18" s="14"/>
      <c r="AJ18" s="15"/>
      <c r="AK18" s="14"/>
      <c r="AL18" s="15"/>
      <c r="AM18" s="14"/>
      <c r="AN18" s="74"/>
      <c r="AO18" s="16"/>
      <c r="AP18" s="74"/>
      <c r="AQ18" s="64"/>
      <c r="AR18" s="74"/>
      <c r="AS18" s="64"/>
      <c r="AT18" s="74"/>
      <c r="AU18" s="15"/>
    </row>
    <row r="19" spans="1:47" ht="18.899999999999999" customHeight="1" x14ac:dyDescent="0.3">
      <c r="C19" s="66" t="s">
        <v>123</v>
      </c>
      <c r="D19" s="122"/>
      <c r="E19" s="11"/>
      <c r="F19" s="14"/>
      <c r="G19" s="16"/>
      <c r="H19" s="14"/>
      <c r="I19" s="16"/>
      <c r="J19" s="64"/>
      <c r="K19" s="16"/>
      <c r="L19" s="14"/>
      <c r="M19" s="16"/>
      <c r="N19" s="14"/>
      <c r="O19" s="16"/>
      <c r="P19" s="14"/>
      <c r="Q19" s="16"/>
      <c r="R19" s="14"/>
      <c r="S19" s="16"/>
      <c r="T19" s="14"/>
      <c r="U19" s="16"/>
      <c r="V19" s="64"/>
      <c r="W19" s="14"/>
      <c r="X19" s="64"/>
      <c r="Y19" s="14"/>
      <c r="Z19" s="14"/>
      <c r="AA19" s="14"/>
      <c r="AB19" s="64"/>
      <c r="AC19" s="14"/>
      <c r="AD19" s="64"/>
      <c r="AE19" s="14"/>
      <c r="AF19" s="64"/>
      <c r="AG19" s="14"/>
      <c r="AH19" s="14"/>
      <c r="AI19" s="14"/>
      <c r="AJ19" s="14"/>
      <c r="AK19" s="14"/>
      <c r="AL19" s="14"/>
      <c r="AM19" s="14"/>
      <c r="AN19" s="64"/>
      <c r="AO19" s="16"/>
      <c r="AP19" s="64"/>
      <c r="AQ19" s="64"/>
      <c r="AR19" s="64"/>
      <c r="AS19" s="64"/>
      <c r="AT19" s="64"/>
      <c r="AU19" s="15"/>
    </row>
    <row r="20" spans="1:47" ht="18.899999999999999" customHeight="1" x14ac:dyDescent="0.3">
      <c r="A20" s="48"/>
      <c r="B20" s="25"/>
      <c r="C20" s="60" t="s">
        <v>70</v>
      </c>
      <c r="D20" s="122" t="s">
        <v>76</v>
      </c>
      <c r="E20" s="11"/>
      <c r="F20" s="18">
        <v>0</v>
      </c>
      <c r="G20" s="16"/>
      <c r="H20" s="18">
        <v>0</v>
      </c>
      <c r="I20" s="16"/>
      <c r="J20" s="74">
        <v>0</v>
      </c>
      <c r="K20" s="16"/>
      <c r="L20" s="18">
        <v>0</v>
      </c>
      <c r="M20" s="16"/>
      <c r="N20" s="18">
        <v>0</v>
      </c>
      <c r="O20" s="16"/>
      <c r="P20" s="18">
        <v>0</v>
      </c>
      <c r="Q20" s="16"/>
      <c r="R20" s="18">
        <v>0</v>
      </c>
      <c r="S20" s="16"/>
      <c r="T20" s="18">
        <v>0</v>
      </c>
      <c r="U20" s="16"/>
      <c r="V20" s="74">
        <v>0</v>
      </c>
      <c r="W20" s="14"/>
      <c r="X20" s="74">
        <v>0</v>
      </c>
      <c r="Y20" s="14"/>
      <c r="Z20" s="18">
        <v>0</v>
      </c>
      <c r="AA20" s="14"/>
      <c r="AB20" s="74">
        <v>0</v>
      </c>
      <c r="AC20" s="18"/>
      <c r="AD20" s="74">
        <v>0</v>
      </c>
      <c r="AE20" s="18"/>
      <c r="AF20" s="74">
        <v>0</v>
      </c>
      <c r="AG20" s="14"/>
      <c r="AH20" s="18">
        <v>0</v>
      </c>
      <c r="AI20" s="14"/>
      <c r="AJ20" s="18">
        <v>0</v>
      </c>
      <c r="AK20" s="14"/>
      <c r="AL20" s="18">
        <v>0</v>
      </c>
      <c r="AM20" s="14"/>
      <c r="AN20" s="74">
        <f t="shared" ref="AN20:AN24" si="3">X20+Z20+AB20+AH20+AL20+AJ20+AD20+AF20</f>
        <v>0</v>
      </c>
      <c r="AO20" s="107"/>
      <c r="AP20" s="74">
        <f t="shared" ref="AP20:AP24" si="4">SUM(F20,H20,J20,L20,N20,P20,R20,T20,V20,AN20)</f>
        <v>0</v>
      </c>
      <c r="AQ20" s="61"/>
      <c r="AR20" s="74">
        <v>0</v>
      </c>
      <c r="AS20" s="61"/>
      <c r="AT20" s="74">
        <f t="shared" ref="AT20:AT24" si="5">AP20+AR20</f>
        <v>0</v>
      </c>
      <c r="AU20" s="13"/>
    </row>
    <row r="21" spans="1:47" ht="18.899999999999999" customHeight="1" x14ac:dyDescent="0.3">
      <c r="A21" s="47"/>
      <c r="B21" s="102"/>
      <c r="C21" s="60" t="s">
        <v>71</v>
      </c>
      <c r="D21" s="122" t="s">
        <v>76</v>
      </c>
      <c r="E21" s="11"/>
      <c r="F21" s="18">
        <v>0</v>
      </c>
      <c r="G21" s="16"/>
      <c r="H21" s="18">
        <v>0</v>
      </c>
      <c r="I21" s="16"/>
      <c r="J21" s="74">
        <v>0</v>
      </c>
      <c r="K21" s="18"/>
      <c r="L21" s="18">
        <v>0</v>
      </c>
      <c r="M21" s="16"/>
      <c r="N21" s="18">
        <v>0</v>
      </c>
      <c r="O21" s="22"/>
      <c r="P21" s="18">
        <v>0</v>
      </c>
      <c r="Q21" s="22"/>
      <c r="R21" s="18">
        <v>0</v>
      </c>
      <c r="S21" s="22"/>
      <c r="T21" s="18">
        <v>0</v>
      </c>
      <c r="U21" s="22"/>
      <c r="V21" s="74">
        <v>0</v>
      </c>
      <c r="W21" s="16"/>
      <c r="X21" s="74">
        <v>0</v>
      </c>
      <c r="Y21" s="16"/>
      <c r="Z21" s="18">
        <v>0</v>
      </c>
      <c r="AA21" s="16"/>
      <c r="AB21" s="74">
        <v>0</v>
      </c>
      <c r="AC21" s="18"/>
      <c r="AD21" s="74">
        <v>0</v>
      </c>
      <c r="AE21" s="18"/>
      <c r="AF21" s="74">
        <v>0</v>
      </c>
      <c r="AG21" s="16"/>
      <c r="AH21" s="18">
        <v>0</v>
      </c>
      <c r="AI21" s="16"/>
      <c r="AJ21" s="18">
        <v>0</v>
      </c>
      <c r="AK21" s="16"/>
      <c r="AL21" s="18">
        <v>0</v>
      </c>
      <c r="AM21" s="16"/>
      <c r="AN21" s="74">
        <f t="shared" si="3"/>
        <v>0</v>
      </c>
      <c r="AO21" s="107"/>
      <c r="AP21" s="74">
        <f t="shared" si="4"/>
        <v>0</v>
      </c>
      <c r="AQ21" s="61"/>
      <c r="AR21" s="74">
        <v>0</v>
      </c>
      <c r="AS21" s="61"/>
      <c r="AT21" s="74">
        <f t="shared" si="5"/>
        <v>0</v>
      </c>
      <c r="AU21" s="20"/>
    </row>
    <row r="22" spans="1:47" ht="18.899999999999999" customHeight="1" x14ac:dyDescent="0.3">
      <c r="A22" s="48"/>
      <c r="B22" s="25"/>
      <c r="C22" s="60" t="s">
        <v>124</v>
      </c>
      <c r="D22" s="122" t="s">
        <v>76</v>
      </c>
      <c r="E22" s="11"/>
      <c r="F22" s="18">
        <v>0</v>
      </c>
      <c r="G22" s="16"/>
      <c r="H22" s="18">
        <v>0</v>
      </c>
      <c r="I22" s="16"/>
      <c r="J22" s="74">
        <v>0</v>
      </c>
      <c r="K22" s="16"/>
      <c r="L22" s="18">
        <v>0</v>
      </c>
      <c r="M22" s="16"/>
      <c r="N22" s="18">
        <v>0</v>
      </c>
      <c r="O22" s="16"/>
      <c r="P22" s="18">
        <v>0</v>
      </c>
      <c r="Q22" s="16"/>
      <c r="R22" s="18">
        <v>0</v>
      </c>
      <c r="S22" s="16"/>
      <c r="T22" s="18">
        <v>0</v>
      </c>
      <c r="U22" s="16"/>
      <c r="V22" s="74">
        <v>0</v>
      </c>
      <c r="W22" s="54"/>
      <c r="X22" s="74">
        <v>0</v>
      </c>
      <c r="Y22" s="16"/>
      <c r="Z22" s="18">
        <v>0</v>
      </c>
      <c r="AA22" s="16"/>
      <c r="AB22" s="74">
        <v>0</v>
      </c>
      <c r="AC22" s="18"/>
      <c r="AD22" s="74">
        <v>0</v>
      </c>
      <c r="AE22" s="18"/>
      <c r="AF22" s="74">
        <v>0</v>
      </c>
      <c r="AG22" s="16"/>
      <c r="AH22" s="18">
        <v>0</v>
      </c>
      <c r="AI22" s="16"/>
      <c r="AJ22" s="18">
        <v>0</v>
      </c>
      <c r="AK22" s="16"/>
      <c r="AL22" s="18">
        <v>0</v>
      </c>
      <c r="AM22" s="16"/>
      <c r="AN22" s="74">
        <f t="shared" si="3"/>
        <v>0</v>
      </c>
      <c r="AO22" s="107"/>
      <c r="AP22" s="74">
        <f t="shared" si="4"/>
        <v>0</v>
      </c>
      <c r="AQ22" s="61"/>
      <c r="AR22" s="74">
        <v>0</v>
      </c>
      <c r="AS22" s="61"/>
      <c r="AT22" s="74">
        <f t="shared" si="5"/>
        <v>0</v>
      </c>
      <c r="AU22" s="20"/>
    </row>
    <row r="23" spans="1:47" ht="18.899999999999999" customHeight="1" x14ac:dyDescent="0.3">
      <c r="A23" s="48"/>
      <c r="B23" s="25"/>
      <c r="C23" s="60" t="s">
        <v>72</v>
      </c>
      <c r="D23" s="122" t="s">
        <v>76</v>
      </c>
      <c r="E23" s="11"/>
      <c r="F23" s="18">
        <v>0</v>
      </c>
      <c r="G23" s="16"/>
      <c r="H23" s="18">
        <v>0</v>
      </c>
      <c r="I23" s="16"/>
      <c r="J23" s="74">
        <v>0</v>
      </c>
      <c r="K23" s="16"/>
      <c r="L23" s="18">
        <v>0</v>
      </c>
      <c r="M23" s="16"/>
      <c r="N23" s="18">
        <v>0</v>
      </c>
      <c r="O23" s="16"/>
      <c r="P23" s="18">
        <v>0</v>
      </c>
      <c r="Q23" s="16"/>
      <c r="R23" s="18">
        <v>0</v>
      </c>
      <c r="S23" s="16"/>
      <c r="T23" s="18">
        <v>0</v>
      </c>
      <c r="U23" s="16"/>
      <c r="V23" s="74">
        <v>173</v>
      </c>
      <c r="W23" s="54"/>
      <c r="X23" s="74">
        <v>0</v>
      </c>
      <c r="Y23" s="54"/>
      <c r="Z23" s="18">
        <v>0</v>
      </c>
      <c r="AA23" s="54"/>
      <c r="AB23" s="74">
        <v>0</v>
      </c>
      <c r="AC23" s="18"/>
      <c r="AD23" s="74">
        <v>0</v>
      </c>
      <c r="AE23" s="18"/>
      <c r="AF23" s="74">
        <v>0</v>
      </c>
      <c r="AG23" s="54"/>
      <c r="AH23" s="18">
        <v>0</v>
      </c>
      <c r="AI23" s="54"/>
      <c r="AJ23" s="18">
        <v>0</v>
      </c>
      <c r="AK23" s="54"/>
      <c r="AL23" s="18">
        <v>0</v>
      </c>
      <c r="AM23" s="54"/>
      <c r="AN23" s="74">
        <f t="shared" si="3"/>
        <v>0</v>
      </c>
      <c r="AO23" s="107"/>
      <c r="AP23" s="74">
        <f t="shared" si="4"/>
        <v>173</v>
      </c>
      <c r="AQ23" s="61"/>
      <c r="AR23" s="74">
        <v>0</v>
      </c>
      <c r="AS23" s="61"/>
      <c r="AT23" s="74">
        <f t="shared" si="5"/>
        <v>173</v>
      </c>
      <c r="AU23" s="20"/>
    </row>
    <row r="24" spans="1:47" ht="18.899999999999999" customHeight="1" x14ac:dyDescent="0.3">
      <c r="A24" s="1"/>
      <c r="B24" s="25"/>
      <c r="C24" s="60" t="s">
        <v>126</v>
      </c>
      <c r="D24" s="122">
        <v>22</v>
      </c>
      <c r="E24" s="11"/>
      <c r="F24" s="18">
        <v>0</v>
      </c>
      <c r="G24" s="22"/>
      <c r="H24" s="18">
        <v>0</v>
      </c>
      <c r="I24" s="22"/>
      <c r="J24" s="74">
        <v>0</v>
      </c>
      <c r="K24" s="22"/>
      <c r="L24" s="18">
        <v>0</v>
      </c>
      <c r="M24" s="22"/>
      <c r="N24" s="18">
        <v>0</v>
      </c>
      <c r="O24" s="22"/>
      <c r="P24" s="18">
        <v>0</v>
      </c>
      <c r="Q24" s="22"/>
      <c r="R24" s="18">
        <v>0</v>
      </c>
      <c r="S24" s="22"/>
      <c r="T24" s="18">
        <v>0</v>
      </c>
      <c r="U24" s="22"/>
      <c r="V24" s="74">
        <v>-524</v>
      </c>
      <c r="W24" s="16"/>
      <c r="X24" s="74">
        <v>0</v>
      </c>
      <c r="Y24" s="16"/>
      <c r="Z24" s="18">
        <v>0</v>
      </c>
      <c r="AA24" s="16"/>
      <c r="AB24" s="74">
        <v>0</v>
      </c>
      <c r="AC24" s="18"/>
      <c r="AD24" s="74">
        <v>0</v>
      </c>
      <c r="AE24" s="18"/>
      <c r="AF24" s="74">
        <v>0</v>
      </c>
      <c r="AG24" s="16"/>
      <c r="AH24" s="18">
        <v>0</v>
      </c>
      <c r="AI24" s="16"/>
      <c r="AJ24" s="18">
        <v>0</v>
      </c>
      <c r="AK24" s="16"/>
      <c r="AL24" s="18">
        <v>0</v>
      </c>
      <c r="AM24" s="16"/>
      <c r="AN24" s="74">
        <f t="shared" si="3"/>
        <v>0</v>
      </c>
      <c r="AO24" s="107"/>
      <c r="AP24" s="74">
        <f t="shared" si="4"/>
        <v>-524</v>
      </c>
      <c r="AQ24" s="61"/>
      <c r="AR24" s="74">
        <v>0</v>
      </c>
      <c r="AS24" s="61"/>
      <c r="AT24" s="74">
        <f t="shared" si="5"/>
        <v>-524</v>
      </c>
      <c r="AU24" s="13"/>
    </row>
    <row r="25" spans="1:47" ht="18.899999999999999" customHeight="1" x14ac:dyDescent="0.3">
      <c r="A25" s="1"/>
      <c r="B25" s="25"/>
      <c r="C25" s="66" t="s">
        <v>125</v>
      </c>
      <c r="D25" s="122"/>
      <c r="E25" s="11"/>
      <c r="F25" s="50">
        <f>SUM(F20:F24)</f>
        <v>0</v>
      </c>
      <c r="G25" s="22"/>
      <c r="H25" s="55">
        <f>SUM(H20:H24)</f>
        <v>0</v>
      </c>
      <c r="I25" s="22"/>
      <c r="J25" s="55">
        <f>SUM(J20:J24)</f>
        <v>0</v>
      </c>
      <c r="K25" s="22"/>
      <c r="L25" s="55">
        <f>SUM(L20:L24)</f>
        <v>0</v>
      </c>
      <c r="M25" s="22"/>
      <c r="N25" s="55">
        <f>SUM(N20:N24)</f>
        <v>0</v>
      </c>
      <c r="O25" s="22"/>
      <c r="P25" s="55">
        <f>SUM(P20:P24)</f>
        <v>0</v>
      </c>
      <c r="Q25" s="22"/>
      <c r="R25" s="55">
        <f>SUM(R20:R24)</f>
        <v>0</v>
      </c>
      <c r="S25" s="22"/>
      <c r="T25" s="55">
        <f>SUM(T20:T24)</f>
        <v>0</v>
      </c>
      <c r="U25" s="22"/>
      <c r="V25" s="55">
        <f>SUM(V20:V24)</f>
        <v>-351</v>
      </c>
      <c r="W25" s="16"/>
      <c r="X25" s="55">
        <f>SUM(X20:X24)</f>
        <v>0</v>
      </c>
      <c r="Y25" s="16"/>
      <c r="Z25" s="55">
        <f>SUM(Z20:Z24)</f>
        <v>0</v>
      </c>
      <c r="AA25" s="16"/>
      <c r="AB25" s="55">
        <f>SUM(AB20:AB24)</f>
        <v>0</v>
      </c>
      <c r="AC25" s="14"/>
      <c r="AD25" s="55">
        <f>SUM(AD20:AD24)</f>
        <v>0</v>
      </c>
      <c r="AE25" s="14"/>
      <c r="AF25" s="55">
        <f>SUM(AF20:AF24)</f>
        <v>0</v>
      </c>
      <c r="AG25" s="16"/>
      <c r="AH25" s="55">
        <f>SUM(AH20:AH24)</f>
        <v>0</v>
      </c>
      <c r="AI25" s="16"/>
      <c r="AJ25" s="55">
        <f>SUM(AJ20:AJ24)</f>
        <v>0</v>
      </c>
      <c r="AK25" s="16"/>
      <c r="AL25" s="55">
        <f>SUM(AL20:AL24)</f>
        <v>0</v>
      </c>
      <c r="AM25" s="16"/>
      <c r="AN25" s="55">
        <f>SUM(AN20:AN24)</f>
        <v>0</v>
      </c>
      <c r="AO25" s="107"/>
      <c r="AP25" s="55">
        <f>SUM(AP20:AP24)</f>
        <v>-351</v>
      </c>
      <c r="AQ25" s="61"/>
      <c r="AR25" s="55">
        <f>SUM(AR20:AR24)</f>
        <v>0</v>
      </c>
      <c r="AS25" s="61"/>
      <c r="AT25" s="55">
        <f>SUM(AT20:AT24)</f>
        <v>-351</v>
      </c>
      <c r="AU25" s="13"/>
    </row>
    <row r="26" spans="1:47" ht="18.899999999999999" customHeight="1" x14ac:dyDescent="0.3">
      <c r="A26" s="1"/>
      <c r="B26" s="25"/>
      <c r="C26" s="24"/>
      <c r="D26" s="122"/>
      <c r="E26" s="11"/>
      <c r="F26" s="22"/>
      <c r="G26" s="22"/>
      <c r="H26" s="22"/>
      <c r="I26" s="22"/>
      <c r="J26" s="61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61"/>
      <c r="W26" s="16"/>
      <c r="X26" s="61"/>
      <c r="Y26" s="16"/>
      <c r="Z26" s="22"/>
      <c r="AA26" s="16"/>
      <c r="AB26" s="61"/>
      <c r="AC26" s="14"/>
      <c r="AD26" s="61"/>
      <c r="AE26" s="14"/>
      <c r="AF26" s="61"/>
      <c r="AG26" s="16"/>
      <c r="AH26" s="22"/>
      <c r="AI26" s="16"/>
      <c r="AJ26" s="22"/>
      <c r="AK26" s="16"/>
      <c r="AL26" s="22"/>
      <c r="AM26" s="16"/>
      <c r="AN26" s="61"/>
      <c r="AO26" s="22"/>
      <c r="AP26" s="61"/>
      <c r="AQ26" s="61"/>
      <c r="AR26" s="61"/>
      <c r="AS26" s="61"/>
      <c r="AT26" s="61"/>
      <c r="AU26" s="13"/>
    </row>
    <row r="27" spans="1:47" ht="18.899999999999999" customHeight="1" x14ac:dyDescent="0.3">
      <c r="A27" s="58"/>
      <c r="B27" s="25"/>
      <c r="C27" s="66" t="s">
        <v>91</v>
      </c>
      <c r="D27" s="122">
        <v>5</v>
      </c>
      <c r="E27" s="11"/>
      <c r="F27" s="13"/>
      <c r="G27" s="22"/>
      <c r="H27" s="13"/>
      <c r="I27" s="22"/>
      <c r="J27" s="152"/>
      <c r="K27" s="22"/>
      <c r="L27" s="13"/>
      <c r="M27" s="22"/>
      <c r="N27" s="13"/>
      <c r="O27" s="22"/>
      <c r="P27" s="13"/>
      <c r="Q27" s="22"/>
      <c r="R27" s="13"/>
      <c r="S27" s="22"/>
      <c r="T27" s="13"/>
      <c r="U27" s="22"/>
      <c r="V27" s="152"/>
      <c r="W27" s="62"/>
      <c r="X27" s="152"/>
      <c r="Y27" s="16"/>
      <c r="Z27" s="13"/>
      <c r="AA27" s="16"/>
      <c r="AB27" s="152"/>
      <c r="AC27" s="18"/>
      <c r="AD27" s="152"/>
      <c r="AE27" s="18"/>
      <c r="AF27" s="152"/>
      <c r="AG27" s="16"/>
      <c r="AH27" s="13"/>
      <c r="AI27" s="16"/>
      <c r="AJ27" s="13"/>
      <c r="AK27" s="16"/>
      <c r="AL27" s="13"/>
      <c r="AM27" s="16"/>
      <c r="AN27" s="152"/>
      <c r="AO27" s="22"/>
      <c r="AP27" s="152"/>
      <c r="AQ27" s="61"/>
      <c r="AR27" s="152"/>
      <c r="AS27" s="61"/>
      <c r="AT27" s="152"/>
      <c r="AU27" s="2"/>
    </row>
    <row r="28" spans="1:47" ht="18.899999999999999" customHeight="1" x14ac:dyDescent="0.3">
      <c r="A28" s="48"/>
      <c r="B28" s="25"/>
      <c r="C28" s="60" t="s">
        <v>89</v>
      </c>
      <c r="D28" s="122"/>
      <c r="E28" s="11"/>
      <c r="F28" s="14">
        <v>0</v>
      </c>
      <c r="G28" s="22"/>
      <c r="H28" s="14">
        <v>0</v>
      </c>
      <c r="I28" s="22"/>
      <c r="J28" s="64">
        <v>0</v>
      </c>
      <c r="K28" s="22"/>
      <c r="L28" s="14">
        <v>0</v>
      </c>
      <c r="M28" s="22"/>
      <c r="N28" s="14">
        <v>0</v>
      </c>
      <c r="O28" s="22"/>
      <c r="P28" s="14">
        <v>0</v>
      </c>
      <c r="Q28" s="22"/>
      <c r="R28" s="14">
        <v>0</v>
      </c>
      <c r="S28" s="22"/>
      <c r="T28" s="14">
        <v>0</v>
      </c>
      <c r="U28" s="22"/>
      <c r="V28" s="64">
        <v>0</v>
      </c>
      <c r="W28" s="54"/>
      <c r="X28" s="64">
        <v>0</v>
      </c>
      <c r="Y28" s="16"/>
      <c r="Z28" s="14">
        <v>0</v>
      </c>
      <c r="AA28" s="16"/>
      <c r="AB28" s="64">
        <v>0</v>
      </c>
      <c r="AC28" s="18"/>
      <c r="AD28" s="64">
        <v>0</v>
      </c>
      <c r="AE28" s="18"/>
      <c r="AF28" s="64">
        <v>0</v>
      </c>
      <c r="AG28" s="16"/>
      <c r="AH28" s="14">
        <v>0</v>
      </c>
      <c r="AI28" s="16"/>
      <c r="AJ28" s="14">
        <v>0</v>
      </c>
      <c r="AK28" s="16"/>
      <c r="AL28" s="14">
        <v>0</v>
      </c>
      <c r="AM28" s="16"/>
      <c r="AN28" s="64">
        <f t="shared" ref="AN28:AN29" si="6">X28+Z28+AB28+AH28+AL28+AJ28+AD28+AF28</f>
        <v>0</v>
      </c>
      <c r="AO28" s="107"/>
      <c r="AP28" s="64">
        <f t="shared" ref="AP28:AP29" si="7">SUM(F28,H28,J28,L28,N28,P28,R28,T28,V28,AN28)</f>
        <v>0</v>
      </c>
      <c r="AQ28" s="61"/>
      <c r="AR28" s="64">
        <v>0</v>
      </c>
      <c r="AS28" s="61"/>
      <c r="AT28" s="64">
        <f t="shared" ref="AT28:AT29" si="8">AP28+AR28</f>
        <v>0</v>
      </c>
      <c r="AU28" s="2"/>
    </row>
    <row r="29" spans="1:47" ht="18.899999999999999" customHeight="1" x14ac:dyDescent="0.3">
      <c r="C29" s="60" t="s">
        <v>90</v>
      </c>
      <c r="D29" s="122"/>
      <c r="E29" s="11"/>
      <c r="F29" s="17">
        <v>0</v>
      </c>
      <c r="G29" s="16"/>
      <c r="H29" s="17">
        <v>0</v>
      </c>
      <c r="I29" s="16"/>
      <c r="J29" s="63">
        <v>0</v>
      </c>
      <c r="K29" s="16"/>
      <c r="L29" s="17">
        <v>0</v>
      </c>
      <c r="M29" s="16"/>
      <c r="N29" s="17">
        <v>0</v>
      </c>
      <c r="O29" s="16"/>
      <c r="P29" s="17">
        <v>0</v>
      </c>
      <c r="Q29" s="16"/>
      <c r="R29" s="17">
        <v>0</v>
      </c>
      <c r="S29" s="16"/>
      <c r="T29" s="17">
        <v>0</v>
      </c>
      <c r="U29" s="16"/>
      <c r="V29" s="63">
        <v>0</v>
      </c>
      <c r="W29" s="14"/>
      <c r="X29" s="63">
        <v>0</v>
      </c>
      <c r="Y29" s="16"/>
      <c r="Z29" s="17">
        <v>0</v>
      </c>
      <c r="AA29" s="16"/>
      <c r="AB29" s="63">
        <v>0</v>
      </c>
      <c r="AC29" s="18"/>
      <c r="AD29" s="63">
        <v>0</v>
      </c>
      <c r="AE29" s="18"/>
      <c r="AF29" s="63">
        <v>0</v>
      </c>
      <c r="AG29" s="16"/>
      <c r="AH29" s="17">
        <v>0</v>
      </c>
      <c r="AI29" s="16"/>
      <c r="AJ29" s="17">
        <v>0</v>
      </c>
      <c r="AK29" s="16"/>
      <c r="AL29" s="17">
        <v>0</v>
      </c>
      <c r="AM29" s="16"/>
      <c r="AN29" s="63">
        <f t="shared" si="6"/>
        <v>0</v>
      </c>
      <c r="AO29" s="107"/>
      <c r="AP29" s="63">
        <f t="shared" si="7"/>
        <v>0</v>
      </c>
      <c r="AQ29" s="61"/>
      <c r="AR29" s="63">
        <v>0</v>
      </c>
      <c r="AS29" s="61"/>
      <c r="AT29" s="63">
        <f t="shared" si="8"/>
        <v>0</v>
      </c>
      <c r="AU29" s="2"/>
    </row>
    <row r="30" spans="1:47" s="8" customFormat="1" ht="18.75" customHeight="1" x14ac:dyDescent="0.3">
      <c r="A30" s="48"/>
      <c r="B30" s="25"/>
      <c r="C30" s="59" t="s">
        <v>92</v>
      </c>
      <c r="D30" s="49"/>
      <c r="E30" s="123"/>
      <c r="F30" s="50">
        <f>SUM(F28:F29)</f>
        <v>0</v>
      </c>
      <c r="G30" s="22"/>
      <c r="H30" s="55">
        <f>SUM(H28:H29)</f>
        <v>0</v>
      </c>
      <c r="I30" s="22"/>
      <c r="J30" s="55">
        <f>SUM(J28:J29)</f>
        <v>0</v>
      </c>
      <c r="K30" s="22"/>
      <c r="L30" s="55">
        <f>SUM(L28:L29)</f>
        <v>0</v>
      </c>
      <c r="M30" s="22"/>
      <c r="N30" s="55">
        <f>SUM(N28:N29)</f>
        <v>0</v>
      </c>
      <c r="O30" s="22"/>
      <c r="P30" s="55">
        <f>SUM(P28:P29)</f>
        <v>0</v>
      </c>
      <c r="Q30" s="22"/>
      <c r="R30" s="55">
        <f>SUM(R28:R29)</f>
        <v>0</v>
      </c>
      <c r="S30" s="22"/>
      <c r="T30" s="55">
        <f>SUM(T28:T29)</f>
        <v>0</v>
      </c>
      <c r="U30" s="22"/>
      <c r="V30" s="55">
        <f>SUM(V28:V29)</f>
        <v>0</v>
      </c>
      <c r="W30" s="67">
        <v>123</v>
      </c>
      <c r="X30" s="55">
        <f>SUM(X28:X29)</f>
        <v>0</v>
      </c>
      <c r="Y30" s="22"/>
      <c r="Z30" s="55">
        <f>SUM(Z28:Z29)</f>
        <v>0</v>
      </c>
      <c r="AA30" s="22">
        <v>123</v>
      </c>
      <c r="AB30" s="55">
        <f>SUM(AB28:AB29)</f>
        <v>0</v>
      </c>
      <c r="AC30" s="22"/>
      <c r="AD30" s="55">
        <f>SUM(AD28:AD29)</f>
        <v>0</v>
      </c>
      <c r="AE30" s="22"/>
      <c r="AF30" s="55">
        <f>SUM(AF28:AF29)</f>
        <v>0</v>
      </c>
      <c r="AG30" s="22">
        <v>123</v>
      </c>
      <c r="AH30" s="55">
        <f>SUM(AH28:AH29)</f>
        <v>0</v>
      </c>
      <c r="AI30" s="22">
        <v>123</v>
      </c>
      <c r="AJ30" s="55">
        <f>SUM(AJ28:AJ29)</f>
        <v>0</v>
      </c>
      <c r="AK30" s="22">
        <v>123</v>
      </c>
      <c r="AL30" s="55">
        <f>SUM(AL28:AL29)</f>
        <v>0</v>
      </c>
      <c r="AM30" s="22">
        <v>123</v>
      </c>
      <c r="AN30" s="55">
        <f>SUM(AN28:AN29)</f>
        <v>0</v>
      </c>
      <c r="AO30" s="107"/>
      <c r="AP30" s="55">
        <f>SUM(AP28:AP29)</f>
        <v>0</v>
      </c>
      <c r="AQ30" s="61"/>
      <c r="AR30" s="55">
        <f>SUM(AR28:AR29)</f>
        <v>0</v>
      </c>
      <c r="AS30" s="61"/>
      <c r="AT30" s="55">
        <f>SUM(AT28:AT29)</f>
        <v>0</v>
      </c>
      <c r="AU30" s="32"/>
    </row>
    <row r="31" spans="1:47" s="8" customFormat="1" ht="30" customHeight="1" x14ac:dyDescent="0.3">
      <c r="A31" s="48"/>
      <c r="B31" s="25"/>
      <c r="C31" s="24" t="s">
        <v>73</v>
      </c>
      <c r="D31" s="49"/>
      <c r="E31" s="123"/>
      <c r="F31" s="140">
        <f>+F25+F30</f>
        <v>0</v>
      </c>
      <c r="G31" s="22"/>
      <c r="H31" s="140">
        <f>+H25+H30</f>
        <v>0</v>
      </c>
      <c r="I31" s="22"/>
      <c r="J31" s="175">
        <f>+J25+J30</f>
        <v>0</v>
      </c>
      <c r="K31" s="22"/>
      <c r="L31" s="140">
        <f>+L25+L30</f>
        <v>0</v>
      </c>
      <c r="M31" s="22"/>
      <c r="N31" s="140">
        <f>+N25+N30</f>
        <v>0</v>
      </c>
      <c r="O31" s="22"/>
      <c r="P31" s="140">
        <f>+P25+P30</f>
        <v>0</v>
      </c>
      <c r="Q31" s="22"/>
      <c r="R31" s="140">
        <f>+R25+R30</f>
        <v>0</v>
      </c>
      <c r="S31" s="22"/>
      <c r="T31" s="140">
        <f>+T25+T30</f>
        <v>0</v>
      </c>
      <c r="U31" s="22"/>
      <c r="V31" s="175">
        <f>+V25+V30</f>
        <v>-351</v>
      </c>
      <c r="W31" s="16"/>
      <c r="X31" s="175">
        <f>+X25+X30</f>
        <v>0</v>
      </c>
      <c r="Y31" s="22">
        <v>123</v>
      </c>
      <c r="Z31" s="140">
        <f>+Z25+Z30</f>
        <v>0</v>
      </c>
      <c r="AA31" s="22">
        <v>123</v>
      </c>
      <c r="AB31" s="175">
        <f>+AB25+AB30</f>
        <v>0</v>
      </c>
      <c r="AC31" s="22"/>
      <c r="AD31" s="175">
        <f>+AD25+AD30</f>
        <v>0</v>
      </c>
      <c r="AE31" s="22"/>
      <c r="AF31" s="175">
        <f>+AF25+AF30</f>
        <v>0</v>
      </c>
      <c r="AG31" s="22">
        <v>123</v>
      </c>
      <c r="AH31" s="140">
        <f>+AH25+AH30</f>
        <v>0</v>
      </c>
      <c r="AI31" s="22">
        <v>123</v>
      </c>
      <c r="AJ31" s="140">
        <f>+AJ25+AJ30</f>
        <v>0</v>
      </c>
      <c r="AK31" s="22">
        <v>123</v>
      </c>
      <c r="AL31" s="140">
        <f>+AL25+AL30</f>
        <v>0</v>
      </c>
      <c r="AM31" s="22">
        <v>123</v>
      </c>
      <c r="AN31" s="175">
        <f>X31+Z31+AB31+AH31+AL31+AJ31+AD31+AF31</f>
        <v>0</v>
      </c>
      <c r="AO31" s="107"/>
      <c r="AP31" s="175">
        <f>SUM(F31,H31,J31,L31,N31,P31,R31,T31,V31,AN31)</f>
        <v>-351</v>
      </c>
      <c r="AQ31" s="61"/>
      <c r="AR31" s="140">
        <f>+AR25+AR30</f>
        <v>0</v>
      </c>
      <c r="AS31" s="61"/>
      <c r="AT31" s="175">
        <f>AP31+AR31</f>
        <v>-351</v>
      </c>
      <c r="AU31" s="32"/>
    </row>
    <row r="32" spans="1:47" s="8" customFormat="1" ht="18.899999999999999" customHeight="1" x14ac:dyDescent="0.3">
      <c r="A32" s="48"/>
      <c r="B32" s="25"/>
      <c r="C32" s="59"/>
      <c r="D32" s="49"/>
      <c r="E32" s="123"/>
      <c r="F32" s="61"/>
      <c r="G32" s="22"/>
      <c r="H32" s="62"/>
      <c r="I32" s="22"/>
      <c r="J32" s="61"/>
      <c r="K32" s="22"/>
      <c r="L32" s="62"/>
      <c r="M32" s="22"/>
      <c r="N32" s="62"/>
      <c r="O32" s="22"/>
      <c r="P32" s="62"/>
      <c r="Q32" s="22"/>
      <c r="R32" s="62"/>
      <c r="S32" s="22"/>
      <c r="T32" s="62"/>
      <c r="U32" s="22"/>
      <c r="V32" s="61"/>
      <c r="W32" s="56"/>
      <c r="X32" s="61"/>
      <c r="Y32" s="56"/>
      <c r="Z32" s="62"/>
      <c r="AA32" s="56"/>
      <c r="AB32" s="61"/>
      <c r="AC32" s="56"/>
      <c r="AD32" s="61"/>
      <c r="AE32" s="56"/>
      <c r="AF32" s="61"/>
      <c r="AG32" s="56"/>
      <c r="AH32" s="62"/>
      <c r="AI32" s="56"/>
      <c r="AJ32" s="62"/>
      <c r="AK32" s="56"/>
      <c r="AL32" s="62"/>
      <c r="AM32" s="56"/>
      <c r="AN32" s="61"/>
      <c r="AO32" s="22"/>
      <c r="AP32" s="61"/>
      <c r="AQ32" s="61"/>
      <c r="AR32" s="61"/>
      <c r="AS32" s="61"/>
      <c r="AT32" s="61"/>
      <c r="AU32" s="32"/>
    </row>
    <row r="33" spans="1:48" s="8" customFormat="1" ht="18.899999999999999" customHeight="1" x14ac:dyDescent="0.3">
      <c r="A33" s="48"/>
      <c r="B33" s="25"/>
      <c r="C33" s="1" t="s">
        <v>79</v>
      </c>
      <c r="D33" s="122"/>
      <c r="E33" s="123"/>
      <c r="F33" s="22"/>
      <c r="G33" s="22"/>
      <c r="H33" s="22"/>
      <c r="I33" s="22"/>
      <c r="J33" s="61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61"/>
      <c r="W33" s="22"/>
      <c r="X33" s="61"/>
      <c r="Y33" s="22"/>
      <c r="Z33" s="22"/>
      <c r="AA33" s="22"/>
      <c r="AB33" s="61"/>
      <c r="AC33" s="22"/>
      <c r="AD33" s="61"/>
      <c r="AE33" s="22"/>
      <c r="AF33" s="61"/>
      <c r="AG33" s="22"/>
      <c r="AH33" s="22"/>
      <c r="AI33" s="22"/>
      <c r="AJ33" s="22"/>
      <c r="AK33" s="22"/>
      <c r="AL33" s="22"/>
      <c r="AM33" s="22"/>
      <c r="AN33" s="61"/>
      <c r="AO33" s="22"/>
      <c r="AP33" s="61"/>
      <c r="AQ33" s="61"/>
      <c r="AR33" s="61"/>
      <c r="AS33" s="61"/>
      <c r="AT33" s="61"/>
      <c r="AU33" s="13"/>
    </row>
    <row r="34" spans="1:48" s="8" customFormat="1" ht="18.899999999999999" customHeight="1" x14ac:dyDescent="0.3">
      <c r="A34" s="58" t="s">
        <v>86</v>
      </c>
      <c r="B34" s="25"/>
      <c r="C34" s="6" t="s">
        <v>64</v>
      </c>
      <c r="D34" s="122"/>
      <c r="E34" s="123"/>
      <c r="F34" s="18">
        <v>0</v>
      </c>
      <c r="G34" s="16"/>
      <c r="H34" s="18">
        <v>0</v>
      </c>
      <c r="I34" s="16"/>
      <c r="J34" s="74">
        <v>0</v>
      </c>
      <c r="K34" s="16"/>
      <c r="L34" s="18">
        <v>0</v>
      </c>
      <c r="M34" s="16"/>
      <c r="N34" s="18">
        <v>0</v>
      </c>
      <c r="O34" s="22"/>
      <c r="P34" s="18">
        <v>0</v>
      </c>
      <c r="Q34" s="22"/>
      <c r="R34" s="18">
        <v>0</v>
      </c>
      <c r="S34" s="22"/>
      <c r="T34" s="18">
        <v>0</v>
      </c>
      <c r="U34" s="22"/>
      <c r="V34" s="74">
        <v>2014</v>
      </c>
      <c r="W34" s="22"/>
      <c r="X34" s="74">
        <v>0</v>
      </c>
      <c r="Y34" s="22"/>
      <c r="Z34" s="18">
        <v>0</v>
      </c>
      <c r="AA34" s="22"/>
      <c r="AB34" s="74">
        <v>0</v>
      </c>
      <c r="AC34" s="14"/>
      <c r="AD34" s="74">
        <v>0</v>
      </c>
      <c r="AE34" s="14"/>
      <c r="AF34" s="74">
        <v>0</v>
      </c>
      <c r="AG34" s="22"/>
      <c r="AH34" s="18">
        <v>0</v>
      </c>
      <c r="AI34" s="22"/>
      <c r="AJ34" s="18">
        <v>0</v>
      </c>
      <c r="AK34" s="22"/>
      <c r="AL34" s="18">
        <v>0</v>
      </c>
      <c r="AM34" s="22"/>
      <c r="AN34" s="74">
        <f t="shared" ref="AN34:AN35" si="9">X34+Z34+AB34+AH34+AL34+AJ34+AD34+AF34</f>
        <v>0</v>
      </c>
      <c r="AO34" s="107"/>
      <c r="AP34" s="74">
        <f t="shared" ref="AP34" si="10">SUM(F34,H34,J34,L34,N34,P34,R34,T34,V34,AN34)</f>
        <v>2014</v>
      </c>
      <c r="AQ34" s="61"/>
      <c r="AR34" s="74">
        <v>88</v>
      </c>
      <c r="AS34" s="61"/>
      <c r="AT34" s="74">
        <f t="shared" ref="AT34:AT35" si="11">AP34+AR34</f>
        <v>2102</v>
      </c>
      <c r="AU34" s="13"/>
    </row>
    <row r="35" spans="1:48" s="8" customFormat="1" ht="18.899999999999999" customHeight="1" x14ac:dyDescent="0.3">
      <c r="A35" s="58" t="s">
        <v>87</v>
      </c>
      <c r="B35" s="25"/>
      <c r="C35" s="6" t="s">
        <v>65</v>
      </c>
      <c r="D35" s="122"/>
      <c r="E35" s="123"/>
      <c r="F35" s="18">
        <v>0</v>
      </c>
      <c r="G35" s="22"/>
      <c r="H35" s="18">
        <v>0</v>
      </c>
      <c r="I35" s="22"/>
      <c r="J35" s="74">
        <v>0</v>
      </c>
      <c r="K35" s="22"/>
      <c r="L35" s="18">
        <v>0</v>
      </c>
      <c r="M35" s="22"/>
      <c r="N35" s="18">
        <v>0</v>
      </c>
      <c r="O35" s="22"/>
      <c r="P35" s="18">
        <v>0</v>
      </c>
      <c r="Q35" s="22"/>
      <c r="R35" s="18">
        <v>0</v>
      </c>
      <c r="S35" s="22"/>
      <c r="T35" s="18">
        <v>0</v>
      </c>
      <c r="U35" s="22"/>
      <c r="V35" s="74">
        <v>-10</v>
      </c>
      <c r="W35" s="22"/>
      <c r="X35" s="74">
        <v>248</v>
      </c>
      <c r="Y35" s="16"/>
      <c r="Z35" s="18">
        <v>0</v>
      </c>
      <c r="AA35" s="16"/>
      <c r="AB35" s="74">
        <v>73</v>
      </c>
      <c r="AC35" s="64"/>
      <c r="AD35" s="74">
        <v>9</v>
      </c>
      <c r="AE35" s="64"/>
      <c r="AF35" s="74">
        <v>62</v>
      </c>
      <c r="AG35" s="16"/>
      <c r="AH35" s="18">
        <v>0</v>
      </c>
      <c r="AI35" s="16"/>
      <c r="AJ35" s="18">
        <v>0</v>
      </c>
      <c r="AK35" s="22"/>
      <c r="AL35" s="18">
        <v>0</v>
      </c>
      <c r="AM35" s="16"/>
      <c r="AN35" s="74">
        <f t="shared" si="9"/>
        <v>392</v>
      </c>
      <c r="AO35" s="107"/>
      <c r="AP35" s="74">
        <f>SUM(F35,H35,J35,L35,N35,P35,R35,T35,V35,AN35)</f>
        <v>382</v>
      </c>
      <c r="AQ35" s="61"/>
      <c r="AR35" s="74">
        <v>46</v>
      </c>
      <c r="AS35" s="61"/>
      <c r="AT35" s="74">
        <f t="shared" si="11"/>
        <v>428</v>
      </c>
      <c r="AU35" s="13"/>
    </row>
    <row r="36" spans="1:48" s="8" customFormat="1" ht="18.899999999999999" customHeight="1" x14ac:dyDescent="0.3">
      <c r="A36" s="48"/>
      <c r="B36" s="25"/>
      <c r="C36" s="1" t="s">
        <v>80</v>
      </c>
      <c r="D36" s="122"/>
      <c r="E36" s="123"/>
      <c r="F36" s="142">
        <f>SUM(F34:F35)</f>
        <v>0</v>
      </c>
      <c r="G36" s="22"/>
      <c r="H36" s="142">
        <f>SUM(H34:H35)</f>
        <v>0</v>
      </c>
      <c r="I36" s="22"/>
      <c r="J36" s="142">
        <f>SUM(J34:J35)</f>
        <v>0</v>
      </c>
      <c r="K36" s="22"/>
      <c r="L36" s="142">
        <f>SUM(L34:L35)</f>
        <v>0</v>
      </c>
      <c r="M36" s="22"/>
      <c r="N36" s="142">
        <f>SUM(N34:N35)</f>
        <v>0</v>
      </c>
      <c r="O36" s="22"/>
      <c r="P36" s="142">
        <f>SUM(P34:P35)</f>
        <v>0</v>
      </c>
      <c r="Q36" s="22"/>
      <c r="R36" s="142">
        <f>SUM(R34:R35)</f>
        <v>0</v>
      </c>
      <c r="S36" s="22"/>
      <c r="T36" s="142">
        <f>SUM(T34:T35)</f>
        <v>0</v>
      </c>
      <c r="U36" s="22"/>
      <c r="V36" s="142">
        <f>SUM(V34:V35)</f>
        <v>2004</v>
      </c>
      <c r="W36" s="22"/>
      <c r="X36" s="142">
        <f>SUM(X34:X35)</f>
        <v>248</v>
      </c>
      <c r="Y36" s="22"/>
      <c r="Z36" s="142">
        <f>SUM(Z34:Z35)</f>
        <v>0</v>
      </c>
      <c r="AA36" s="22"/>
      <c r="AB36" s="142">
        <f>SUM(AB34:AB35)</f>
        <v>73</v>
      </c>
      <c r="AC36" s="22"/>
      <c r="AD36" s="142">
        <f>SUM(AD34:AD35)</f>
        <v>9</v>
      </c>
      <c r="AE36" s="22"/>
      <c r="AF36" s="142">
        <f>SUM(AF34:AF35)</f>
        <v>62</v>
      </c>
      <c r="AG36" s="22"/>
      <c r="AH36" s="142">
        <f>SUM(AH34:AH35)</f>
        <v>0</v>
      </c>
      <c r="AI36" s="22"/>
      <c r="AJ36" s="142">
        <f>SUM(AJ34:AJ35)</f>
        <v>0</v>
      </c>
      <c r="AK36" s="22"/>
      <c r="AL36" s="142">
        <f>SUM(AL34:AL35)</f>
        <v>0</v>
      </c>
      <c r="AM36" s="22"/>
      <c r="AN36" s="142">
        <f>SUM(AN34:AN35)</f>
        <v>392</v>
      </c>
      <c r="AO36" s="107"/>
      <c r="AP36" s="142">
        <f>SUM(AP34:AP35)</f>
        <v>2396</v>
      </c>
      <c r="AQ36" s="61"/>
      <c r="AR36" s="142">
        <f>SUM(AR34:AR35)</f>
        <v>134</v>
      </c>
      <c r="AS36" s="61"/>
      <c r="AT36" s="142">
        <f>SUM(AT34:AT35)</f>
        <v>2530</v>
      </c>
      <c r="AU36" s="13"/>
    </row>
    <row r="37" spans="1:48" s="8" customFormat="1" ht="18.899999999999999" customHeight="1" x14ac:dyDescent="0.3">
      <c r="A37" s="48"/>
      <c r="B37" s="25"/>
      <c r="C37" s="1"/>
      <c r="D37" s="122"/>
      <c r="E37" s="123"/>
      <c r="F37" s="14"/>
      <c r="G37" s="22"/>
      <c r="H37" s="14"/>
      <c r="I37" s="22"/>
      <c r="J37" s="64"/>
      <c r="K37" s="22"/>
      <c r="L37" s="14"/>
      <c r="M37" s="22"/>
      <c r="N37" s="14"/>
      <c r="O37" s="22"/>
      <c r="P37" s="14"/>
      <c r="Q37" s="22"/>
      <c r="R37" s="14"/>
      <c r="S37" s="22"/>
      <c r="T37" s="14"/>
      <c r="U37" s="22"/>
      <c r="V37" s="64"/>
      <c r="W37" s="22"/>
      <c r="X37" s="64"/>
      <c r="Y37" s="22"/>
      <c r="Z37" s="14"/>
      <c r="AA37" s="22"/>
      <c r="AB37" s="64"/>
      <c r="AC37" s="61"/>
      <c r="AD37" s="64"/>
      <c r="AE37" s="61"/>
      <c r="AF37" s="64"/>
      <c r="AG37" s="22"/>
      <c r="AH37" s="14"/>
      <c r="AI37" s="22"/>
      <c r="AJ37" s="14"/>
      <c r="AK37" s="22"/>
      <c r="AL37" s="14"/>
      <c r="AM37" s="22"/>
      <c r="AN37" s="64"/>
      <c r="AO37" s="22"/>
      <c r="AP37" s="64"/>
      <c r="AQ37" s="61"/>
      <c r="AR37" s="64"/>
      <c r="AS37" s="61"/>
      <c r="AT37" s="64"/>
      <c r="AU37" s="13"/>
    </row>
    <row r="38" spans="1:48" s="8" customFormat="1" ht="18.899999999999999" customHeight="1" x14ac:dyDescent="0.3">
      <c r="A38" s="48"/>
      <c r="B38" s="25"/>
      <c r="C38" s="6" t="s">
        <v>74</v>
      </c>
      <c r="D38" s="122"/>
      <c r="E38" s="123"/>
      <c r="F38" s="18">
        <v>0</v>
      </c>
      <c r="G38" s="22"/>
      <c r="H38" s="18">
        <v>0</v>
      </c>
      <c r="I38" s="22"/>
      <c r="J38" s="74">
        <v>0</v>
      </c>
      <c r="K38" s="22"/>
      <c r="L38" s="18">
        <v>0</v>
      </c>
      <c r="M38" s="22"/>
      <c r="N38" s="18">
        <v>0</v>
      </c>
      <c r="O38" s="22"/>
      <c r="P38" s="18">
        <v>0</v>
      </c>
      <c r="Q38" s="22"/>
      <c r="R38" s="18">
        <v>0</v>
      </c>
      <c r="S38" s="53"/>
      <c r="T38" s="18">
        <v>0</v>
      </c>
      <c r="U38" s="53"/>
      <c r="V38" s="74">
        <v>0</v>
      </c>
      <c r="W38" s="22"/>
      <c r="X38" s="74">
        <v>0</v>
      </c>
      <c r="Y38" s="22"/>
      <c r="Z38" s="18">
        <v>0</v>
      </c>
      <c r="AA38" s="22"/>
      <c r="AB38" s="74">
        <v>0</v>
      </c>
      <c r="AC38" s="18"/>
      <c r="AD38" s="74">
        <v>0</v>
      </c>
      <c r="AE38" s="18"/>
      <c r="AF38" s="74">
        <v>0</v>
      </c>
      <c r="AG38" s="22"/>
      <c r="AH38" s="18">
        <v>0</v>
      </c>
      <c r="AI38" s="22"/>
      <c r="AJ38" s="18">
        <v>0</v>
      </c>
      <c r="AK38" s="22"/>
      <c r="AL38" s="18">
        <v>0</v>
      </c>
      <c r="AM38" s="22"/>
      <c r="AN38" s="74">
        <f t="shared" ref="AN38:AN39" si="12">X38+Z38+AB38+AH38+AL38+AJ38+AD38+AF38</f>
        <v>0</v>
      </c>
      <c r="AO38" s="107"/>
      <c r="AP38" s="74">
        <f t="shared" ref="AP38:AP39" si="13">SUM(F38,H38,J38,L38,N38,P38,R38,T38,V38,AN38)</f>
        <v>0</v>
      </c>
      <c r="AQ38" s="61"/>
      <c r="AR38" s="74">
        <v>0</v>
      </c>
      <c r="AS38" s="61"/>
      <c r="AT38" s="74">
        <f t="shared" ref="AT38:AT39" si="14">AP38+AR38</f>
        <v>0</v>
      </c>
      <c r="AU38" s="13"/>
    </row>
    <row r="39" spans="1:48" ht="18.899999999999999" customHeight="1" x14ac:dyDescent="0.3">
      <c r="C39" s="60" t="s">
        <v>63</v>
      </c>
      <c r="D39" s="122"/>
      <c r="E39" s="11"/>
      <c r="F39" s="18">
        <v>0</v>
      </c>
      <c r="G39" s="53"/>
      <c r="H39" s="18">
        <v>0</v>
      </c>
      <c r="I39" s="53"/>
      <c r="J39" s="74">
        <v>0</v>
      </c>
      <c r="K39" s="53"/>
      <c r="L39" s="18">
        <v>0</v>
      </c>
      <c r="M39" s="53"/>
      <c r="N39" s="18">
        <v>0</v>
      </c>
      <c r="O39" s="53"/>
      <c r="P39" s="18">
        <v>0</v>
      </c>
      <c r="Q39" s="53"/>
      <c r="R39" s="18">
        <v>0</v>
      </c>
      <c r="S39" s="53"/>
      <c r="T39" s="18">
        <v>0</v>
      </c>
      <c r="U39" s="53"/>
      <c r="V39" s="74">
        <v>0</v>
      </c>
      <c r="W39" s="54"/>
      <c r="X39" s="74">
        <v>0</v>
      </c>
      <c r="Y39" s="54"/>
      <c r="Z39" s="18">
        <v>0</v>
      </c>
      <c r="AA39" s="54"/>
      <c r="AB39" s="74">
        <v>0</v>
      </c>
      <c r="AC39" s="18"/>
      <c r="AD39" s="74">
        <v>0</v>
      </c>
      <c r="AE39" s="18"/>
      <c r="AF39" s="74">
        <v>0</v>
      </c>
      <c r="AG39" s="54"/>
      <c r="AH39" s="18">
        <v>0</v>
      </c>
      <c r="AI39" s="54"/>
      <c r="AJ39" s="18">
        <v>0</v>
      </c>
      <c r="AK39" s="54"/>
      <c r="AL39" s="18">
        <v>0</v>
      </c>
      <c r="AM39" s="54"/>
      <c r="AN39" s="74">
        <f t="shared" si="12"/>
        <v>0</v>
      </c>
      <c r="AO39" s="107"/>
      <c r="AP39" s="74">
        <f t="shared" si="13"/>
        <v>0</v>
      </c>
      <c r="AQ39" s="61"/>
      <c r="AR39" s="74">
        <v>0</v>
      </c>
      <c r="AS39" s="61"/>
      <c r="AT39" s="74">
        <f t="shared" si="14"/>
        <v>0</v>
      </c>
      <c r="AU39" s="15"/>
    </row>
    <row r="40" spans="1:48" ht="18.899999999999999" customHeight="1" x14ac:dyDescent="0.3">
      <c r="C40" s="60"/>
      <c r="D40" s="122"/>
      <c r="E40" s="11"/>
      <c r="F40" s="18"/>
      <c r="G40" s="53"/>
      <c r="H40" s="18"/>
      <c r="I40" s="53"/>
      <c r="J40" s="74"/>
      <c r="K40" s="53"/>
      <c r="L40" s="18"/>
      <c r="M40" s="53"/>
      <c r="N40" s="18"/>
      <c r="O40" s="53"/>
      <c r="P40" s="18"/>
      <c r="Q40" s="53"/>
      <c r="R40" s="18"/>
      <c r="S40" s="53"/>
      <c r="T40" s="18"/>
      <c r="U40" s="53"/>
      <c r="V40" s="74"/>
      <c r="W40" s="54"/>
      <c r="X40" s="74"/>
      <c r="Y40" s="54"/>
      <c r="Z40" s="18"/>
      <c r="AA40" s="54"/>
      <c r="AB40" s="74"/>
      <c r="AC40" s="18"/>
      <c r="AD40" s="74"/>
      <c r="AE40" s="18"/>
      <c r="AF40" s="74"/>
      <c r="AG40" s="54"/>
      <c r="AH40" s="18"/>
      <c r="AI40" s="54"/>
      <c r="AJ40" s="18"/>
      <c r="AK40" s="54"/>
      <c r="AL40" s="18"/>
      <c r="AM40" s="54"/>
      <c r="AN40" s="74"/>
      <c r="AO40" s="53"/>
      <c r="AP40" s="74"/>
      <c r="AQ40" s="64"/>
      <c r="AR40" s="74"/>
      <c r="AS40" s="64"/>
      <c r="AT40" s="74"/>
      <c r="AU40" s="15"/>
    </row>
    <row r="41" spans="1:48" ht="18.899999999999999" customHeight="1" thickBot="1" x14ac:dyDescent="0.35">
      <c r="C41" s="24" t="s">
        <v>114</v>
      </c>
      <c r="D41" s="122"/>
      <c r="E41" s="11"/>
      <c r="F41" s="19">
        <f>+F16+F31+F36+F38+F39</f>
        <v>14550</v>
      </c>
      <c r="G41" s="22"/>
      <c r="H41" s="141">
        <f>+H16+H31+H36+H38+H39</f>
        <v>0</v>
      </c>
      <c r="I41" s="22"/>
      <c r="J41" s="68">
        <f>+J16+J31+J36+J38+J39</f>
        <v>3500</v>
      </c>
      <c r="K41" s="22"/>
      <c r="L41" s="141">
        <f>+L16+L31+L36+L38+L39</f>
        <v>0</v>
      </c>
      <c r="M41" s="22"/>
      <c r="N41" s="141">
        <f>+N16+N31+N36+N38+N39</f>
        <v>0</v>
      </c>
      <c r="O41" s="22"/>
      <c r="P41" s="141">
        <f>+P16+P31+P36+P38+P39</f>
        <v>0</v>
      </c>
      <c r="Q41" s="22"/>
      <c r="R41" s="141">
        <f>+R16+R31+R36+R38+R39</f>
        <v>0</v>
      </c>
      <c r="S41" s="22"/>
      <c r="T41" s="141">
        <f>+T16+T31+T36+T38+T39</f>
        <v>0</v>
      </c>
      <c r="U41" s="22"/>
      <c r="V41" s="68">
        <f>+V16+V31+V36+V38+V39</f>
        <v>10169</v>
      </c>
      <c r="W41" s="22"/>
      <c r="X41" s="68">
        <f>+X16+X31+X36+X38+X39</f>
        <v>119</v>
      </c>
      <c r="Y41" s="22"/>
      <c r="Z41" s="141">
        <f>+Z16+Z31+Z36+Z38+Z39</f>
        <v>0</v>
      </c>
      <c r="AA41" s="22"/>
      <c r="AB41" s="68">
        <f>+AB16+AB31+AB36+AB38+AB39</f>
        <v>507</v>
      </c>
      <c r="AC41" s="22"/>
      <c r="AD41" s="68">
        <f>+AD16+AD31+AD36+AD38+AD39</f>
        <v>-26</v>
      </c>
      <c r="AE41" s="22"/>
      <c r="AF41" s="68">
        <f>+AF16+AF31+AF36+AF38+AF39</f>
        <v>79</v>
      </c>
      <c r="AG41" s="22"/>
      <c r="AH41" s="141">
        <f>+AH16+AH31+AH36+AH38+AH39</f>
        <v>0</v>
      </c>
      <c r="AI41" s="22"/>
      <c r="AJ41" s="141">
        <f>+AJ16+AJ31+AJ36+AJ38+AJ39</f>
        <v>0</v>
      </c>
      <c r="AK41" s="22"/>
      <c r="AL41" s="141">
        <f>+AL16+AL31+AL36+AL38+AL39</f>
        <v>0</v>
      </c>
      <c r="AM41" s="22"/>
      <c r="AN41" s="68">
        <f>X41+Z41+AB41+AH41+AL41+AJ41+AD41+AF41</f>
        <v>679</v>
      </c>
      <c r="AO41" s="107"/>
      <c r="AP41" s="68">
        <f>SUM(F41,H41,J41,L41,N41,P41,R41,T41,V41,AN41)</f>
        <v>28898</v>
      </c>
      <c r="AQ41" s="61"/>
      <c r="AR41" s="68">
        <f>AR16+AR31+AR36+AR38+AR39</f>
        <v>2854</v>
      </c>
      <c r="AS41" s="61"/>
      <c r="AT41" s="68">
        <f>AP41+AR41</f>
        <v>31752</v>
      </c>
      <c r="AU41" s="15"/>
    </row>
    <row r="42" spans="1:48" ht="18.75" customHeight="1" thickTop="1" thickBot="1" x14ac:dyDescent="0.35">
      <c r="C42" s="24"/>
      <c r="D42" s="122"/>
      <c r="E42" s="11"/>
      <c r="F42" s="22"/>
      <c r="G42" s="22"/>
      <c r="H42" s="22"/>
      <c r="I42" s="22"/>
      <c r="J42" s="61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61"/>
      <c r="W42" s="22"/>
      <c r="X42" s="61"/>
      <c r="Y42" s="22"/>
      <c r="Z42" s="22"/>
      <c r="AA42" s="22"/>
      <c r="AB42" s="61"/>
      <c r="AC42" s="22"/>
      <c r="AD42" s="61"/>
      <c r="AE42" s="22"/>
      <c r="AF42" s="61"/>
      <c r="AG42" s="22"/>
      <c r="AH42" s="22"/>
      <c r="AI42" s="22"/>
      <c r="AJ42" s="22"/>
      <c r="AK42" s="22"/>
      <c r="AL42" s="22"/>
      <c r="AM42" s="22"/>
      <c r="AN42" s="61"/>
      <c r="AO42" s="22"/>
      <c r="AP42" s="61"/>
      <c r="AQ42" s="61"/>
      <c r="AR42" s="61"/>
      <c r="AS42" s="61"/>
      <c r="AT42" s="61"/>
      <c r="AU42" s="15"/>
    </row>
    <row r="43" spans="1:48" s="5" customFormat="1" ht="18.899999999999999" customHeight="1" x14ac:dyDescent="0.3">
      <c r="A43" s="84"/>
      <c r="B43" s="81"/>
      <c r="C43" s="85" t="s">
        <v>130</v>
      </c>
      <c r="D43" s="86"/>
      <c r="E43" s="87"/>
      <c r="F43" s="88"/>
      <c r="G43" s="89"/>
      <c r="H43" s="88"/>
      <c r="I43" s="88"/>
      <c r="J43" s="148"/>
      <c r="K43" s="88"/>
      <c r="L43" s="88"/>
      <c r="M43" s="88"/>
      <c r="N43" s="88"/>
      <c r="O43" s="88"/>
      <c r="P43" s="88"/>
      <c r="Q43" s="90"/>
      <c r="R43" s="89"/>
      <c r="S43" s="89"/>
      <c r="T43" s="89"/>
      <c r="U43" s="89"/>
      <c r="V43" s="160"/>
      <c r="W43" s="46"/>
      <c r="X43" s="152"/>
      <c r="Y43" s="46"/>
      <c r="Z43" s="20"/>
      <c r="AA43" s="46"/>
      <c r="AB43" s="152"/>
      <c r="AC43" s="20"/>
      <c r="AD43" s="152"/>
      <c r="AE43" s="20"/>
      <c r="AF43" s="152"/>
      <c r="AG43" s="46"/>
      <c r="AH43" s="20"/>
      <c r="AI43" s="46"/>
      <c r="AJ43" s="20"/>
      <c r="AK43" s="46"/>
      <c r="AL43" s="20"/>
      <c r="AM43" s="46"/>
      <c r="AN43" s="152"/>
      <c r="AO43" s="20"/>
      <c r="AP43" s="152"/>
      <c r="AQ43" s="61"/>
      <c r="AR43" s="152"/>
      <c r="AS43" s="61"/>
      <c r="AT43" s="152"/>
      <c r="AU43" s="46"/>
    </row>
    <row r="44" spans="1:48" ht="18.75" customHeight="1" x14ac:dyDescent="0.3">
      <c r="A44" s="96"/>
      <c r="B44" s="10"/>
      <c r="C44" s="83" t="s">
        <v>127</v>
      </c>
      <c r="D44" s="83"/>
      <c r="E44" s="123"/>
      <c r="F44" s="94"/>
      <c r="H44" s="94"/>
      <c r="I44" s="94"/>
      <c r="J44" s="149"/>
      <c r="K44" s="94"/>
      <c r="L44" s="94"/>
      <c r="M44" s="94"/>
      <c r="N44" s="94"/>
      <c r="O44" s="94"/>
      <c r="P44" s="94"/>
      <c r="Q44" s="22"/>
      <c r="R44" s="94"/>
      <c r="S44" s="46"/>
      <c r="T44" s="46"/>
      <c r="U44" s="46"/>
      <c r="V44" s="161"/>
      <c r="W44" s="46"/>
      <c r="X44" s="152"/>
      <c r="Y44" s="46"/>
      <c r="Z44" s="20"/>
      <c r="AA44" s="46"/>
      <c r="AB44" s="152"/>
      <c r="AC44" s="20"/>
      <c r="AD44" s="152"/>
      <c r="AE44" s="20"/>
      <c r="AF44" s="152"/>
      <c r="AG44" s="46"/>
      <c r="AH44" s="20"/>
      <c r="AI44" s="46"/>
      <c r="AJ44" s="20"/>
      <c r="AK44" s="46"/>
      <c r="AL44" s="20"/>
      <c r="AM44" s="46"/>
      <c r="AN44" s="152"/>
      <c r="AO44" s="20"/>
      <c r="AP44" s="152"/>
      <c r="AQ44" s="61"/>
      <c r="AR44" s="152"/>
      <c r="AS44" s="61"/>
      <c r="AT44" s="152"/>
      <c r="AU44" s="46"/>
      <c r="AV44" s="9"/>
    </row>
    <row r="45" spans="1:48" s="5" customFormat="1" ht="18.899999999999999" customHeight="1" thickBot="1" x14ac:dyDescent="0.35">
      <c r="A45" s="91"/>
      <c r="B45" s="82"/>
      <c r="C45" s="98" t="s">
        <v>93</v>
      </c>
      <c r="D45" s="99"/>
      <c r="E45" s="92"/>
      <c r="F45" s="93"/>
      <c r="G45" s="93"/>
      <c r="H45" s="93"/>
      <c r="I45" s="93"/>
      <c r="J45" s="150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162"/>
      <c r="W45" s="22"/>
      <c r="X45" s="61"/>
      <c r="Y45" s="22"/>
      <c r="Z45" s="22"/>
      <c r="AA45" s="22"/>
      <c r="AB45" s="61"/>
      <c r="AC45" s="22"/>
      <c r="AD45" s="61"/>
      <c r="AE45" s="22"/>
      <c r="AF45" s="61"/>
      <c r="AG45" s="22"/>
      <c r="AH45" s="22"/>
      <c r="AI45" s="22"/>
      <c r="AJ45" s="22"/>
      <c r="AK45" s="22"/>
      <c r="AL45" s="22"/>
      <c r="AM45" s="22"/>
      <c r="AN45" s="61"/>
      <c r="AO45" s="22"/>
      <c r="AP45" s="61"/>
      <c r="AQ45" s="61"/>
      <c r="AR45" s="61"/>
      <c r="AS45" s="61"/>
      <c r="AT45" s="61"/>
      <c r="AU45" s="22"/>
    </row>
    <row r="46" spans="1:48" ht="18.899999999999999" customHeight="1" x14ac:dyDescent="0.3">
      <c r="A46" s="48"/>
      <c r="B46" s="25"/>
      <c r="C46" s="23"/>
      <c r="D46" s="23"/>
      <c r="E46" s="123"/>
      <c r="F46" s="21"/>
      <c r="I46" s="46"/>
      <c r="K46" s="46"/>
      <c r="M46" s="46"/>
      <c r="O46" s="46"/>
      <c r="Q46" s="46"/>
      <c r="R46" s="21"/>
      <c r="S46" s="46"/>
      <c r="T46" s="46"/>
      <c r="U46" s="46"/>
      <c r="V46" s="152"/>
      <c r="W46" s="46"/>
      <c r="X46" s="152"/>
      <c r="Y46" s="46"/>
      <c r="Z46" s="20"/>
      <c r="AA46" s="46"/>
      <c r="AB46" s="152"/>
      <c r="AC46" s="20"/>
      <c r="AD46" s="152"/>
      <c r="AE46" s="20"/>
      <c r="AF46" s="152"/>
      <c r="AG46" s="46"/>
      <c r="AH46" s="20"/>
      <c r="AI46" s="46"/>
      <c r="AJ46" s="20"/>
      <c r="AK46" s="46"/>
      <c r="AL46" s="20"/>
      <c r="AM46" s="46"/>
      <c r="AN46" s="152"/>
      <c r="AO46" s="20"/>
      <c r="AP46" s="152"/>
      <c r="AQ46" s="61"/>
      <c r="AR46" s="152"/>
      <c r="AS46" s="61"/>
      <c r="AT46" s="152"/>
      <c r="AU46" s="46"/>
      <c r="AV46" s="9"/>
    </row>
    <row r="47" spans="1:48" s="29" customFormat="1" ht="18.899999999999999" customHeight="1" x14ac:dyDescent="0.4">
      <c r="A47" s="48"/>
      <c r="B47" s="103"/>
      <c r="C47" s="30" t="s">
        <v>22</v>
      </c>
      <c r="D47" s="36"/>
      <c r="E47" s="44"/>
      <c r="G47" s="44"/>
      <c r="I47" s="44"/>
      <c r="J47" s="144"/>
      <c r="K47" s="44"/>
      <c r="M47" s="44"/>
      <c r="O47" s="44"/>
      <c r="Q47" s="44"/>
      <c r="S47" s="44"/>
      <c r="T47" s="44"/>
      <c r="U47" s="44"/>
      <c r="V47" s="144"/>
      <c r="W47" s="44"/>
      <c r="X47" s="144"/>
      <c r="Y47" s="44"/>
      <c r="AA47" s="44"/>
      <c r="AB47" s="144"/>
      <c r="AD47" s="144"/>
      <c r="AF47" s="144"/>
      <c r="AG47" s="44"/>
      <c r="AI47" s="44"/>
      <c r="AK47" s="44"/>
      <c r="AM47" s="44"/>
      <c r="AN47" s="144"/>
      <c r="AP47" s="144"/>
      <c r="AQ47" s="166"/>
      <c r="AR47" s="144"/>
      <c r="AS47" s="166"/>
      <c r="AT47" s="144"/>
      <c r="AU47" s="44"/>
      <c r="AV47" s="39"/>
    </row>
    <row r="48" spans="1:48" s="40" customFormat="1" ht="18.899999999999999" customHeight="1" x14ac:dyDescent="0.35">
      <c r="A48" s="47"/>
      <c r="B48" s="104"/>
      <c r="C48" s="70" t="s">
        <v>83</v>
      </c>
      <c r="D48" s="35"/>
      <c r="E48" s="45"/>
      <c r="F48" s="31"/>
      <c r="G48" s="45"/>
      <c r="H48" s="31"/>
      <c r="I48" s="45"/>
      <c r="J48" s="145"/>
      <c r="K48" s="45"/>
      <c r="L48" s="31"/>
      <c r="M48" s="45"/>
      <c r="N48" s="31"/>
      <c r="O48" s="45"/>
      <c r="P48" s="31"/>
      <c r="Q48" s="45"/>
      <c r="R48" s="31"/>
      <c r="S48" s="45"/>
      <c r="T48" s="45"/>
      <c r="U48" s="45"/>
      <c r="V48" s="145"/>
      <c r="W48" s="45"/>
      <c r="X48" s="145"/>
      <c r="Y48" s="45"/>
      <c r="Z48" s="31"/>
      <c r="AA48" s="45"/>
      <c r="AB48" s="145"/>
      <c r="AC48" s="31"/>
      <c r="AD48" s="145"/>
      <c r="AE48" s="31"/>
      <c r="AF48" s="145"/>
      <c r="AG48" s="45"/>
      <c r="AH48" s="31"/>
      <c r="AI48" s="45"/>
      <c r="AJ48" s="31"/>
      <c r="AK48" s="45"/>
      <c r="AL48" s="31"/>
      <c r="AM48" s="45"/>
      <c r="AN48" s="145"/>
      <c r="AO48" s="31"/>
      <c r="AP48" s="145"/>
      <c r="AQ48" s="167"/>
      <c r="AR48" s="145"/>
      <c r="AS48" s="167"/>
      <c r="AT48" s="145"/>
      <c r="AU48" s="45"/>
      <c r="AV48" s="38"/>
    </row>
    <row r="49" spans="1:49" s="31" customFormat="1" ht="18.899999999999999" customHeight="1" x14ac:dyDescent="0.35">
      <c r="A49" s="48"/>
      <c r="B49" s="105"/>
      <c r="C49" s="271"/>
      <c r="D49" s="271"/>
      <c r="E49" s="271"/>
      <c r="F49" s="271"/>
      <c r="G49" s="271"/>
      <c r="H49" s="271"/>
      <c r="I49" s="271"/>
      <c r="J49" s="271"/>
      <c r="K49" s="271"/>
      <c r="L49" s="45"/>
      <c r="M49" s="45"/>
      <c r="N49" s="45"/>
      <c r="O49" s="45"/>
      <c r="P49" s="45"/>
      <c r="Q49" s="45"/>
      <c r="S49" s="45"/>
      <c r="T49" s="45"/>
      <c r="U49" s="45"/>
      <c r="V49" s="145"/>
      <c r="W49" s="45"/>
      <c r="X49" s="145"/>
      <c r="Y49" s="45"/>
      <c r="AA49" s="45"/>
      <c r="AB49" s="145"/>
      <c r="AD49" s="145"/>
      <c r="AF49" s="145"/>
      <c r="AG49" s="45"/>
      <c r="AI49" s="45"/>
      <c r="AK49" s="45"/>
      <c r="AM49" s="45"/>
      <c r="AN49" s="145"/>
      <c r="AP49" s="145"/>
      <c r="AQ49" s="167"/>
      <c r="AR49" s="145"/>
      <c r="AS49" s="167"/>
      <c r="AT49" s="145"/>
      <c r="AU49" s="45"/>
      <c r="AV49" s="38"/>
    </row>
    <row r="50" spans="1:49" ht="18.899999999999999" customHeight="1" x14ac:dyDescent="0.3">
      <c r="F50" s="268" t="s">
        <v>67</v>
      </c>
      <c r="G50" s="269"/>
      <c r="H50" s="269"/>
      <c r="I50" s="269"/>
      <c r="J50" s="269"/>
      <c r="K50" s="269"/>
      <c r="L50" s="269"/>
      <c r="M50" s="269"/>
      <c r="N50" s="269"/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  <c r="AA50" s="269"/>
      <c r="AB50" s="269"/>
      <c r="AC50" s="269"/>
      <c r="AD50" s="269"/>
      <c r="AE50" s="269"/>
      <c r="AF50" s="269"/>
      <c r="AG50" s="269"/>
      <c r="AH50" s="269"/>
      <c r="AI50" s="269"/>
      <c r="AJ50" s="269"/>
      <c r="AK50" s="269"/>
      <c r="AL50" s="269"/>
      <c r="AM50" s="269"/>
      <c r="AN50" s="269"/>
      <c r="AO50" s="269"/>
      <c r="AP50" s="269"/>
      <c r="AQ50" s="269"/>
      <c r="AR50" s="269"/>
      <c r="AS50" s="269"/>
      <c r="AT50" s="269"/>
      <c r="AU50" s="2"/>
    </row>
    <row r="51" spans="1:49" ht="18.899999999999999" customHeight="1" x14ac:dyDescent="0.65">
      <c r="D51" s="6"/>
      <c r="E51" s="65"/>
      <c r="G51" s="123"/>
      <c r="H51" s="11"/>
      <c r="I51" s="11"/>
      <c r="J51" s="146"/>
      <c r="K51" s="11"/>
      <c r="L51" s="11"/>
      <c r="M51" s="11"/>
      <c r="N51" s="11"/>
      <c r="O51" s="11"/>
      <c r="P51" s="11"/>
      <c r="Q51" s="11"/>
      <c r="R51" s="266" t="s">
        <v>68</v>
      </c>
      <c r="S51" s="266"/>
      <c r="T51" s="266"/>
      <c r="U51" s="266"/>
      <c r="V51" s="266"/>
      <c r="W51" s="11"/>
      <c r="X51" s="266" t="s">
        <v>122</v>
      </c>
      <c r="Y51" s="270"/>
      <c r="Z51" s="270"/>
      <c r="AA51" s="270"/>
      <c r="AB51" s="270"/>
      <c r="AC51" s="270"/>
      <c r="AD51" s="270"/>
      <c r="AE51" s="270"/>
      <c r="AF51" s="270"/>
      <c r="AG51" s="270"/>
      <c r="AH51" s="270"/>
      <c r="AI51" s="270"/>
      <c r="AJ51" s="270"/>
      <c r="AK51" s="270"/>
      <c r="AL51" s="270"/>
      <c r="AM51" s="270"/>
      <c r="AN51" s="270"/>
      <c r="AQ51" s="71"/>
      <c r="AS51" s="71"/>
      <c r="AU51" s="2"/>
    </row>
    <row r="52" spans="1:49" ht="18.899999999999999" customHeight="1" x14ac:dyDescent="0.65">
      <c r="D52" s="6"/>
      <c r="E52" s="65"/>
      <c r="G52" s="123"/>
      <c r="H52" s="11"/>
      <c r="I52" s="11"/>
      <c r="J52" s="146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46"/>
      <c r="W52" s="11"/>
      <c r="X52" s="146"/>
      <c r="Y52" s="73"/>
      <c r="Z52" s="73"/>
      <c r="AA52" s="73"/>
      <c r="AB52" s="158"/>
      <c r="AC52" s="80"/>
      <c r="AD52" s="158"/>
      <c r="AE52" s="80"/>
      <c r="AF52" s="158"/>
      <c r="AG52" s="73"/>
      <c r="AH52" s="11"/>
      <c r="AI52" s="73"/>
      <c r="AJ52" s="11"/>
      <c r="AK52" s="73"/>
      <c r="AL52" s="73"/>
      <c r="AM52" s="73"/>
      <c r="AN52" s="147"/>
      <c r="AQ52" s="71"/>
      <c r="AS52" s="71"/>
      <c r="AU52" s="2"/>
    </row>
    <row r="53" spans="1:49" ht="18.899999999999999" customHeight="1" x14ac:dyDescent="0.65">
      <c r="D53" s="6"/>
      <c r="E53" s="65"/>
      <c r="F53" s="5" t="s">
        <v>98</v>
      </c>
      <c r="G53" s="123"/>
      <c r="H53" s="11"/>
      <c r="I53" s="11"/>
      <c r="J53" s="146"/>
      <c r="K53" s="11"/>
      <c r="L53" s="5" t="s">
        <v>101</v>
      </c>
      <c r="M53" s="11"/>
      <c r="N53" s="11"/>
      <c r="O53" s="11"/>
      <c r="P53" s="5"/>
      <c r="Q53" s="11"/>
      <c r="R53" s="11"/>
      <c r="S53" s="11"/>
      <c r="T53" s="11"/>
      <c r="U53" s="11"/>
      <c r="V53" s="146"/>
      <c r="W53" s="11"/>
      <c r="X53" s="146"/>
      <c r="Y53" s="73"/>
      <c r="Z53" s="73"/>
      <c r="AA53" s="73"/>
      <c r="AB53" s="146"/>
      <c r="AC53" s="11"/>
      <c r="AD53" s="146"/>
      <c r="AE53" s="11"/>
      <c r="AF53" s="146"/>
      <c r="AG53" s="73"/>
      <c r="AH53" s="11" t="s">
        <v>59</v>
      </c>
      <c r="AI53" s="73"/>
      <c r="AK53" s="73"/>
      <c r="AL53" s="73"/>
      <c r="AM53" s="73"/>
      <c r="AN53" s="147" t="s">
        <v>35</v>
      </c>
      <c r="AQ53" s="71"/>
      <c r="AS53" s="71"/>
      <c r="AU53" s="2"/>
    </row>
    <row r="54" spans="1:49" ht="18.899999999999999" customHeight="1" x14ac:dyDescent="0.65">
      <c r="A54" s="1"/>
      <c r="B54" s="121"/>
      <c r="D54" s="6"/>
      <c r="E54" s="65"/>
      <c r="F54" s="5" t="s">
        <v>97</v>
      </c>
      <c r="G54" s="123"/>
      <c r="H54" s="11"/>
      <c r="I54" s="11"/>
      <c r="J54" s="146"/>
      <c r="K54" s="11"/>
      <c r="L54" s="5" t="s">
        <v>100</v>
      </c>
      <c r="M54" s="11"/>
      <c r="N54" s="11"/>
      <c r="O54" s="11"/>
      <c r="P54" s="5"/>
      <c r="Q54" s="11"/>
      <c r="R54" s="11"/>
      <c r="S54" s="11"/>
      <c r="T54" s="11"/>
      <c r="U54" s="11"/>
      <c r="V54" s="146"/>
      <c r="W54" s="11"/>
      <c r="X54" s="146"/>
      <c r="Y54" s="11"/>
      <c r="Z54" s="73"/>
      <c r="AA54" s="11"/>
      <c r="AB54" s="147"/>
      <c r="AC54" s="5"/>
      <c r="AD54" s="147"/>
      <c r="AE54" s="5"/>
      <c r="AF54" s="147"/>
      <c r="AG54" s="11"/>
      <c r="AH54" s="5" t="s">
        <v>60</v>
      </c>
      <c r="AI54" s="11"/>
      <c r="AJ54" s="5" t="s">
        <v>115</v>
      </c>
      <c r="AK54" s="11"/>
      <c r="AL54" s="11"/>
      <c r="AM54" s="11"/>
      <c r="AN54" s="147" t="s">
        <v>62</v>
      </c>
      <c r="AO54" s="12"/>
      <c r="AP54" s="147" t="s">
        <v>52</v>
      </c>
      <c r="AQ54" s="168"/>
      <c r="AR54" s="169"/>
      <c r="AT54" s="169"/>
      <c r="AU54" s="121"/>
    </row>
    <row r="55" spans="1:49" ht="18.899999999999999" customHeight="1" x14ac:dyDescent="0.3">
      <c r="D55" s="5"/>
      <c r="E55" s="12"/>
      <c r="F55" s="5" t="s">
        <v>26</v>
      </c>
      <c r="H55" s="5"/>
      <c r="I55" s="11"/>
      <c r="J55" s="147" t="s">
        <v>101</v>
      </c>
      <c r="K55" s="11"/>
      <c r="L55" s="5" t="s">
        <v>106</v>
      </c>
      <c r="M55" s="11"/>
      <c r="N55" s="5" t="s">
        <v>102</v>
      </c>
      <c r="O55" s="11"/>
      <c r="P55" s="5"/>
      <c r="Q55" s="11"/>
      <c r="R55" s="5"/>
      <c r="T55" s="5" t="s">
        <v>95</v>
      </c>
      <c r="V55" s="147"/>
      <c r="W55" s="11"/>
      <c r="X55" s="147" t="s">
        <v>131</v>
      </c>
      <c r="Y55" s="11"/>
      <c r="Z55" s="5" t="s">
        <v>107</v>
      </c>
      <c r="AD55" s="147" t="s">
        <v>145</v>
      </c>
      <c r="AE55" s="5"/>
      <c r="AF55" s="147" t="s">
        <v>150</v>
      </c>
      <c r="AG55" s="11"/>
      <c r="AH55" s="5" t="s">
        <v>112</v>
      </c>
      <c r="AI55" s="11"/>
      <c r="AJ55" s="5" t="s">
        <v>136</v>
      </c>
      <c r="AK55" s="11"/>
      <c r="AL55" s="5"/>
      <c r="AM55" s="11"/>
      <c r="AN55" s="147" t="s">
        <v>61</v>
      </c>
      <c r="AO55" s="10"/>
      <c r="AP55" s="147" t="s">
        <v>31</v>
      </c>
      <c r="AQ55" s="146"/>
      <c r="AR55" s="147" t="s">
        <v>32</v>
      </c>
      <c r="AS55" s="146"/>
      <c r="AT55" s="147"/>
      <c r="AU55" s="5"/>
    </row>
    <row r="56" spans="1:49" ht="18.899999999999999" customHeight="1" x14ac:dyDescent="0.3">
      <c r="D56" s="5"/>
      <c r="E56" s="12"/>
      <c r="F56" s="5" t="s">
        <v>96</v>
      </c>
      <c r="H56" s="5" t="s">
        <v>95</v>
      </c>
      <c r="I56" s="11"/>
      <c r="J56" s="147" t="s">
        <v>100</v>
      </c>
      <c r="K56" s="11"/>
      <c r="L56" s="5" t="s">
        <v>105</v>
      </c>
      <c r="M56" s="11"/>
      <c r="N56" s="5" t="s">
        <v>103</v>
      </c>
      <c r="O56" s="11"/>
      <c r="P56" s="5"/>
      <c r="Q56" s="11"/>
      <c r="R56" s="5" t="s">
        <v>27</v>
      </c>
      <c r="S56" s="11"/>
      <c r="T56" s="5" t="s">
        <v>96</v>
      </c>
      <c r="U56" s="11"/>
      <c r="V56" s="147" t="s">
        <v>29</v>
      </c>
      <c r="W56" s="11"/>
      <c r="X56" s="147" t="s">
        <v>118</v>
      </c>
      <c r="Y56" s="11"/>
      <c r="Z56" s="5" t="s">
        <v>120</v>
      </c>
      <c r="AB56" s="147" t="s">
        <v>144</v>
      </c>
      <c r="AC56" s="5"/>
      <c r="AD56" s="147" t="s">
        <v>146</v>
      </c>
      <c r="AE56" s="5"/>
      <c r="AF56" s="147" t="s">
        <v>151</v>
      </c>
      <c r="AG56" s="11"/>
      <c r="AH56" s="5" t="s">
        <v>132</v>
      </c>
      <c r="AI56" s="11"/>
      <c r="AJ56" s="5" t="s">
        <v>147</v>
      </c>
      <c r="AK56" s="11"/>
      <c r="AL56" s="5" t="s">
        <v>152</v>
      </c>
      <c r="AM56" s="11"/>
      <c r="AN56" s="147" t="s">
        <v>113</v>
      </c>
      <c r="AO56" s="10"/>
      <c r="AP56" s="147" t="s">
        <v>51</v>
      </c>
      <c r="AQ56" s="146"/>
      <c r="AR56" s="147" t="s">
        <v>33</v>
      </c>
      <c r="AS56" s="146"/>
      <c r="AT56" s="147" t="s">
        <v>35</v>
      </c>
      <c r="AU56" s="5"/>
    </row>
    <row r="57" spans="1:49" ht="18.899999999999999" customHeight="1" x14ac:dyDescent="0.3">
      <c r="A57" s="1" t="s">
        <v>25</v>
      </c>
      <c r="D57" s="122" t="s">
        <v>23</v>
      </c>
      <c r="E57" s="12"/>
      <c r="F57" s="5" t="s">
        <v>99</v>
      </c>
      <c r="H57" s="5" t="s">
        <v>108</v>
      </c>
      <c r="I57" s="11"/>
      <c r="J57" s="71" t="s">
        <v>111</v>
      </c>
      <c r="K57" s="11"/>
      <c r="L57" s="5" t="s">
        <v>96</v>
      </c>
      <c r="M57" s="11"/>
      <c r="N57" s="5" t="s">
        <v>104</v>
      </c>
      <c r="O57" s="11"/>
      <c r="P57" s="5" t="s">
        <v>94</v>
      </c>
      <c r="Q57" s="11"/>
      <c r="R57" s="5" t="s">
        <v>28</v>
      </c>
      <c r="S57" s="11"/>
      <c r="T57" s="5" t="s">
        <v>28</v>
      </c>
      <c r="U57" s="11"/>
      <c r="V57" s="147" t="s">
        <v>30</v>
      </c>
      <c r="W57" s="11"/>
      <c r="X57" s="147" t="s">
        <v>119</v>
      </c>
      <c r="Y57" s="11"/>
      <c r="Z57" s="5" t="s">
        <v>58</v>
      </c>
      <c r="AB57" s="147" t="s">
        <v>28</v>
      </c>
      <c r="AC57" s="5"/>
      <c r="AD57" s="147" t="s">
        <v>28</v>
      </c>
      <c r="AE57" s="5"/>
      <c r="AF57" s="147" t="s">
        <v>28</v>
      </c>
      <c r="AG57" s="11"/>
      <c r="AH57" s="5" t="s">
        <v>88</v>
      </c>
      <c r="AI57" s="11"/>
      <c r="AJ57" s="5" t="s">
        <v>148</v>
      </c>
      <c r="AK57" s="11"/>
      <c r="AL57" s="5" t="s">
        <v>69</v>
      </c>
      <c r="AM57" s="11"/>
      <c r="AN57" s="165" t="s">
        <v>36</v>
      </c>
      <c r="AO57" s="10"/>
      <c r="AP57" s="171" t="s">
        <v>121</v>
      </c>
      <c r="AQ57" s="146"/>
      <c r="AR57" s="147" t="s">
        <v>34</v>
      </c>
      <c r="AS57" s="146"/>
      <c r="AT57" s="147" t="s">
        <v>36</v>
      </c>
      <c r="AU57" s="5"/>
    </row>
    <row r="58" spans="1:49" ht="18.899999999999999" customHeight="1" x14ac:dyDescent="0.3">
      <c r="A58" s="48"/>
      <c r="B58" s="25"/>
      <c r="C58" s="1" t="s">
        <v>141</v>
      </c>
      <c r="D58" s="122"/>
      <c r="F58" s="260" t="s">
        <v>55</v>
      </c>
      <c r="G58" s="260"/>
      <c r="H58" s="260"/>
      <c r="I58" s="260"/>
      <c r="J58" s="260"/>
      <c r="K58" s="260"/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260"/>
      <c r="AQ58" s="260"/>
      <c r="AR58" s="260"/>
      <c r="AS58" s="260"/>
      <c r="AT58" s="260"/>
      <c r="AU58" s="122"/>
      <c r="AV58" s="9"/>
      <c r="AW58" s="5"/>
    </row>
    <row r="59" spans="1:49" ht="18.899999999999999" customHeight="1" x14ac:dyDescent="0.3">
      <c r="A59" s="48"/>
      <c r="B59" s="25"/>
      <c r="C59" s="59" t="s">
        <v>142</v>
      </c>
      <c r="D59" s="122"/>
      <c r="E59" s="65"/>
      <c r="F59" s="106">
        <v>14550</v>
      </c>
      <c r="G59" s="107"/>
      <c r="H59" s="106">
        <v>0</v>
      </c>
      <c r="I59" s="107"/>
      <c r="J59" s="152">
        <v>3500</v>
      </c>
      <c r="K59" s="107"/>
      <c r="L59" s="106">
        <v>0</v>
      </c>
      <c r="M59" s="107"/>
      <c r="N59" s="106">
        <v>0</v>
      </c>
      <c r="O59" s="107"/>
      <c r="P59" s="106">
        <v>0</v>
      </c>
      <c r="Q59" s="107"/>
      <c r="R59" s="106">
        <v>0</v>
      </c>
      <c r="S59" s="107"/>
      <c r="T59" s="106">
        <v>-280</v>
      </c>
      <c r="U59" s="107"/>
      <c r="V59" s="152">
        <f>12923</f>
        <v>12923</v>
      </c>
      <c r="W59" s="107"/>
      <c r="X59" s="74">
        <v>143</v>
      </c>
      <c r="Y59" s="107"/>
      <c r="Z59" s="109">
        <v>0</v>
      </c>
      <c r="AA59" s="107"/>
      <c r="AB59" s="74">
        <f>490</f>
        <v>490</v>
      </c>
      <c r="AC59" s="109"/>
      <c r="AD59" s="74">
        <v>-26</v>
      </c>
      <c r="AE59" s="109"/>
      <c r="AF59" s="74">
        <v>96</v>
      </c>
      <c r="AG59" s="107"/>
      <c r="AH59" s="109">
        <v>0</v>
      </c>
      <c r="AI59" s="107"/>
      <c r="AJ59" s="109">
        <v>0</v>
      </c>
      <c r="AK59" s="107"/>
      <c r="AL59" s="109">
        <v>0</v>
      </c>
      <c r="AM59" s="107"/>
      <c r="AN59" s="74">
        <f>X59+Z59+AB59+AH59+AL59+AJ59+AD59+AF59</f>
        <v>703</v>
      </c>
      <c r="AO59" s="107"/>
      <c r="AP59" s="152">
        <f>SUM(F59,H59,J59,L59,N59,P59,R59,T59,V59,AN59)</f>
        <v>31396</v>
      </c>
      <c r="AQ59" s="61"/>
      <c r="AR59" s="152">
        <f>3044</f>
        <v>3044</v>
      </c>
      <c r="AS59" s="61"/>
      <c r="AT59" s="152">
        <f>AP59+AR59</f>
        <v>34440</v>
      </c>
      <c r="AU59" s="13"/>
    </row>
    <row r="60" spans="1:49" ht="18.899999999999999" customHeight="1" x14ac:dyDescent="0.3">
      <c r="A60" s="58" t="s">
        <v>84</v>
      </c>
      <c r="B60" s="25"/>
      <c r="C60" s="28" t="s">
        <v>75</v>
      </c>
      <c r="D60" s="122">
        <v>3</v>
      </c>
      <c r="E60" s="123"/>
      <c r="F60" s="110">
        <v>0</v>
      </c>
      <c r="G60" s="111"/>
      <c r="H60" s="110">
        <v>0</v>
      </c>
      <c r="I60" s="111"/>
      <c r="J60" s="64">
        <v>0</v>
      </c>
      <c r="K60" s="111"/>
      <c r="L60" s="110">
        <v>0</v>
      </c>
      <c r="M60" s="111"/>
      <c r="N60" s="109">
        <v>0</v>
      </c>
      <c r="O60" s="111"/>
      <c r="P60" s="109">
        <v>0</v>
      </c>
      <c r="Q60" s="111"/>
      <c r="R60" s="109">
        <v>0</v>
      </c>
      <c r="S60" s="111"/>
      <c r="T60" s="109">
        <v>0</v>
      </c>
      <c r="U60" s="111"/>
      <c r="V60" s="64">
        <v>0</v>
      </c>
      <c r="W60" s="111"/>
      <c r="X60" s="74">
        <v>0</v>
      </c>
      <c r="Y60" s="111"/>
      <c r="Z60" s="109">
        <v>0</v>
      </c>
      <c r="AA60" s="111"/>
      <c r="AB60" s="74">
        <v>0</v>
      </c>
      <c r="AC60" s="109"/>
      <c r="AD60" s="74">
        <v>0</v>
      </c>
      <c r="AE60" s="109"/>
      <c r="AF60" s="74">
        <v>0</v>
      </c>
      <c r="AG60" s="111"/>
      <c r="AH60" s="109">
        <v>0</v>
      </c>
      <c r="AI60" s="111"/>
      <c r="AJ60" s="109">
        <v>0</v>
      </c>
      <c r="AK60" s="111"/>
      <c r="AL60" s="109">
        <v>0</v>
      </c>
      <c r="AM60" s="111"/>
      <c r="AN60" s="74">
        <f>X60+Z60+AB60+AH60+AL60+AJ60+AD60+AF60</f>
        <v>0</v>
      </c>
      <c r="AO60" s="111"/>
      <c r="AP60" s="74">
        <f>SUM(F60,H60,J60,L60,N60,P60,R60,T60,V60,AN60)</f>
        <v>0</v>
      </c>
      <c r="AQ60" s="64"/>
      <c r="AR60" s="64">
        <v>0</v>
      </c>
      <c r="AS60" s="64"/>
      <c r="AT60" s="152">
        <f>AP60+AR60</f>
        <v>0</v>
      </c>
      <c r="AU60" s="15"/>
    </row>
    <row r="61" spans="1:49" ht="18.899999999999999" customHeight="1" x14ac:dyDescent="0.3">
      <c r="A61" s="48"/>
      <c r="B61" s="25"/>
      <c r="C61" s="59" t="s">
        <v>143</v>
      </c>
      <c r="D61" s="122"/>
      <c r="E61" s="123"/>
      <c r="F61" s="112">
        <f>SUM(F59:F60)</f>
        <v>14550</v>
      </c>
      <c r="G61" s="111"/>
      <c r="H61" s="112">
        <f>SUM(H59:H60)</f>
        <v>0</v>
      </c>
      <c r="I61" s="111"/>
      <c r="J61" s="172">
        <f>SUM(J59:J60)</f>
        <v>3500</v>
      </c>
      <c r="K61" s="111"/>
      <c r="L61" s="112">
        <f>SUM(L59:L60)</f>
        <v>0</v>
      </c>
      <c r="M61" s="111"/>
      <c r="N61" s="112">
        <f>SUM(N59:N60)</f>
        <v>0</v>
      </c>
      <c r="O61" s="111"/>
      <c r="P61" s="112">
        <f>SUM(P59:P60)</f>
        <v>0</v>
      </c>
      <c r="Q61" s="111"/>
      <c r="R61" s="112">
        <f>SUM(R59:R60)</f>
        <v>0</v>
      </c>
      <c r="S61" s="111"/>
      <c r="T61" s="112">
        <f>SUM(T59:T60)</f>
        <v>-280</v>
      </c>
      <c r="U61" s="111"/>
      <c r="V61" s="172">
        <f>SUM(V59:V60)</f>
        <v>12923</v>
      </c>
      <c r="W61" s="111"/>
      <c r="X61" s="172">
        <f>SUM(X59:X60)</f>
        <v>143</v>
      </c>
      <c r="Y61" s="111"/>
      <c r="Z61" s="112">
        <f>SUM(Z59:Z60)</f>
        <v>0</v>
      </c>
      <c r="AA61" s="111"/>
      <c r="AB61" s="172">
        <f>SUM(AB59:AB60)</f>
        <v>490</v>
      </c>
      <c r="AC61" s="107"/>
      <c r="AD61" s="172">
        <f>SUM(AD59:AD60)</f>
        <v>-26</v>
      </c>
      <c r="AE61" s="107"/>
      <c r="AF61" s="172">
        <f>SUM(AF59:AF60)</f>
        <v>96</v>
      </c>
      <c r="AG61" s="111"/>
      <c r="AH61" s="112">
        <f>SUM(AH59:AH60)</f>
        <v>0</v>
      </c>
      <c r="AI61" s="111"/>
      <c r="AJ61" s="112">
        <f>SUM(AJ59:AJ60)</f>
        <v>0</v>
      </c>
      <c r="AK61" s="111"/>
      <c r="AL61" s="112">
        <f>SUM(AL59:AL60)</f>
        <v>0</v>
      </c>
      <c r="AM61" s="111"/>
      <c r="AN61" s="172">
        <f t="shared" ref="AN61:AN63" si="15">X61+Z61+AB61+AH61+AL61+AJ61+AD61+AF61</f>
        <v>703</v>
      </c>
      <c r="AO61" s="111"/>
      <c r="AP61" s="172">
        <f>SUM(AP59:AP60)</f>
        <v>31396</v>
      </c>
      <c r="AQ61" s="64"/>
      <c r="AR61" s="172">
        <f>SUM(AR59:AR60)</f>
        <v>3044</v>
      </c>
      <c r="AS61" s="64"/>
      <c r="AT61" s="172">
        <f>SUM(AT59:AT60)</f>
        <v>34440</v>
      </c>
      <c r="AU61" s="15"/>
    </row>
    <row r="62" spans="1:49" s="124" customFormat="1" ht="18.899999999999999" customHeight="1" x14ac:dyDescent="0.3">
      <c r="A62" s="126"/>
      <c r="B62" s="127"/>
      <c r="C62" s="138" t="s">
        <v>153</v>
      </c>
      <c r="D62" s="125"/>
      <c r="E62" s="129"/>
      <c r="F62" s="130">
        <v>0</v>
      </c>
      <c r="G62" s="111"/>
      <c r="H62" s="130">
        <v>0</v>
      </c>
      <c r="I62" s="136"/>
      <c r="J62" s="151">
        <v>0</v>
      </c>
      <c r="K62" s="136"/>
      <c r="L62" s="130">
        <v>0</v>
      </c>
      <c r="M62" s="136"/>
      <c r="N62" s="135">
        <v>0</v>
      </c>
      <c r="O62" s="136"/>
      <c r="P62" s="135">
        <v>0</v>
      </c>
      <c r="Q62" s="136"/>
      <c r="R62" s="135">
        <v>0</v>
      </c>
      <c r="S62" s="136"/>
      <c r="T62" s="135">
        <v>0</v>
      </c>
      <c r="U62" s="136"/>
      <c r="V62" s="151">
        <v>-104</v>
      </c>
      <c r="W62" s="136"/>
      <c r="X62" s="156">
        <v>0</v>
      </c>
      <c r="Y62" s="136"/>
      <c r="Z62" s="135">
        <v>0</v>
      </c>
      <c r="AA62" s="136"/>
      <c r="AB62" s="156">
        <v>0</v>
      </c>
      <c r="AC62" s="135"/>
      <c r="AD62" s="156">
        <v>0</v>
      </c>
      <c r="AE62" s="135"/>
      <c r="AF62" s="156">
        <v>3</v>
      </c>
      <c r="AG62" s="136"/>
      <c r="AH62" s="135">
        <v>0</v>
      </c>
      <c r="AI62" s="136"/>
      <c r="AJ62" s="135">
        <v>0</v>
      </c>
      <c r="AK62" s="136"/>
      <c r="AL62" s="135">
        <v>0</v>
      </c>
      <c r="AM62" s="136"/>
      <c r="AN62" s="156">
        <f>X62+Z62+AB62+AH62+AL62+AJ62+AD62+AF62</f>
        <v>3</v>
      </c>
      <c r="AO62" s="136"/>
      <c r="AP62" s="156">
        <f>SUM(F62,H62,J62,L62,N62,P62,R62,T62,V62,AN62)</f>
        <v>-101</v>
      </c>
      <c r="AQ62" s="151"/>
      <c r="AR62" s="151">
        <v>-16</v>
      </c>
      <c r="AS62" s="151"/>
      <c r="AT62" s="173">
        <f>AP62+AR62</f>
        <v>-117</v>
      </c>
      <c r="AU62" s="139"/>
    </row>
    <row r="63" spans="1:49" ht="18.899999999999999" customHeight="1" x14ac:dyDescent="0.3">
      <c r="A63" s="58" t="s">
        <v>84</v>
      </c>
      <c r="B63" s="25"/>
      <c r="C63" s="28" t="s">
        <v>149</v>
      </c>
      <c r="D63" s="122">
        <v>3</v>
      </c>
      <c r="E63" s="123"/>
      <c r="F63" s="113">
        <v>0</v>
      </c>
      <c r="G63" s="111"/>
      <c r="H63" s="113">
        <v>0</v>
      </c>
      <c r="I63" s="111"/>
      <c r="J63" s="63">
        <v>0</v>
      </c>
      <c r="K63" s="111"/>
      <c r="L63" s="113">
        <v>0</v>
      </c>
      <c r="M63" s="111"/>
      <c r="N63" s="109">
        <v>0</v>
      </c>
      <c r="O63" s="111"/>
      <c r="P63" s="109">
        <v>0</v>
      </c>
      <c r="Q63" s="111"/>
      <c r="R63" s="109">
        <v>0</v>
      </c>
      <c r="S63" s="111"/>
      <c r="T63" s="109">
        <v>0</v>
      </c>
      <c r="U63" s="111"/>
      <c r="V63" s="163">
        <v>989</v>
      </c>
      <c r="W63" s="111"/>
      <c r="X63" s="74">
        <v>0</v>
      </c>
      <c r="Y63" s="111"/>
      <c r="Z63" s="109">
        <v>0</v>
      </c>
      <c r="AA63" s="111"/>
      <c r="AB63" s="74">
        <v>0</v>
      </c>
      <c r="AC63" s="109"/>
      <c r="AD63" s="74">
        <v>0</v>
      </c>
      <c r="AE63" s="109"/>
      <c r="AF63" s="74">
        <v>0</v>
      </c>
      <c r="AG63" s="111"/>
      <c r="AH63" s="109">
        <v>0</v>
      </c>
      <c r="AI63" s="111"/>
      <c r="AJ63" s="109">
        <v>0</v>
      </c>
      <c r="AK63" s="111"/>
      <c r="AL63" s="109">
        <v>0</v>
      </c>
      <c r="AM63" s="111"/>
      <c r="AN63" s="74">
        <f t="shared" si="15"/>
        <v>0</v>
      </c>
      <c r="AO63" s="111"/>
      <c r="AP63" s="174">
        <f>SUM(F63,H63,J63,L63,N63,P63,R63,T63,V63,AN63)</f>
        <v>989</v>
      </c>
      <c r="AQ63" s="64"/>
      <c r="AR63" s="163">
        <v>65</v>
      </c>
      <c r="AS63" s="64"/>
      <c r="AT63" s="163">
        <f>AP63+AR63</f>
        <v>1054</v>
      </c>
      <c r="AU63" s="15"/>
    </row>
    <row r="64" spans="1:49" s="8" customFormat="1" ht="18.899999999999999" customHeight="1" x14ac:dyDescent="0.3">
      <c r="A64" s="48"/>
      <c r="B64" s="25"/>
      <c r="C64" s="24" t="s">
        <v>140</v>
      </c>
      <c r="D64" s="122"/>
      <c r="E64" s="123"/>
      <c r="F64" s="114">
        <f>SUM(F61:F63)</f>
        <v>14550</v>
      </c>
      <c r="G64" s="107"/>
      <c r="H64" s="114">
        <f>SUM(H61:H63)</f>
        <v>0</v>
      </c>
      <c r="I64" s="107"/>
      <c r="J64" s="55">
        <f>SUM(J61:J63)</f>
        <v>3500</v>
      </c>
      <c r="K64" s="107"/>
      <c r="L64" s="114">
        <f>SUM(L61:L63)</f>
        <v>0</v>
      </c>
      <c r="M64" s="107"/>
      <c r="N64" s="114">
        <f>SUM(N61:N63)</f>
        <v>0</v>
      </c>
      <c r="O64" s="107"/>
      <c r="P64" s="114">
        <f>SUM(P61:P63)</f>
        <v>0</v>
      </c>
      <c r="Q64" s="107"/>
      <c r="R64" s="114">
        <f>SUM(R61:R63)</f>
        <v>0</v>
      </c>
      <c r="S64" s="107"/>
      <c r="T64" s="114">
        <f>SUM(T61:T63)</f>
        <v>-280</v>
      </c>
      <c r="U64" s="107"/>
      <c r="V64" s="55">
        <f>SUM(V61:V63)</f>
        <v>13808</v>
      </c>
      <c r="W64" s="107"/>
      <c r="X64" s="55">
        <f>SUM(X61:X63)</f>
        <v>143</v>
      </c>
      <c r="Y64" s="111"/>
      <c r="Z64" s="114">
        <f>SUM(Z61:Z63)</f>
        <v>0</v>
      </c>
      <c r="AA64" s="111"/>
      <c r="AB64" s="55">
        <f>SUM(AB61:AB63)</f>
        <v>490</v>
      </c>
      <c r="AC64" s="107"/>
      <c r="AD64" s="55">
        <f>SUM(AD61:AD63)</f>
        <v>-26</v>
      </c>
      <c r="AE64" s="107"/>
      <c r="AF64" s="55">
        <f>SUM(AF61:AF63)</f>
        <v>99</v>
      </c>
      <c r="AG64" s="111"/>
      <c r="AH64" s="114">
        <f>SUM(AH61:AH63)</f>
        <v>0</v>
      </c>
      <c r="AI64" s="111"/>
      <c r="AJ64" s="114">
        <f>SUM(AJ61:AJ63)</f>
        <v>0</v>
      </c>
      <c r="AK64" s="111"/>
      <c r="AL64" s="114">
        <f>SUM(AL61:AL63)</f>
        <v>0</v>
      </c>
      <c r="AM64" s="111"/>
      <c r="AN64" s="55">
        <f>X64+Z64+AB64+AH64+AL64+AJ64+AD64+AF64</f>
        <v>706</v>
      </c>
      <c r="AO64" s="107"/>
      <c r="AP64" s="55">
        <f>SUM(AP61:AP63)</f>
        <v>32284</v>
      </c>
      <c r="AQ64" s="61"/>
      <c r="AR64" s="55">
        <f>SUM(AR61:AR63)</f>
        <v>3093</v>
      </c>
      <c r="AS64" s="61"/>
      <c r="AT64" s="55">
        <f>SUM(AT61:AT63)</f>
        <v>35377</v>
      </c>
      <c r="AU64" s="13"/>
    </row>
    <row r="65" spans="1:47" s="8" customFormat="1" ht="14.25" customHeight="1" x14ac:dyDescent="0.3">
      <c r="A65" s="48"/>
      <c r="B65" s="25"/>
      <c r="C65" s="24"/>
      <c r="D65" s="122"/>
      <c r="E65" s="123"/>
      <c r="F65" s="107"/>
      <c r="G65" s="107"/>
      <c r="H65" s="107"/>
      <c r="I65" s="107"/>
      <c r="J65" s="61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61"/>
      <c r="W65" s="107"/>
      <c r="X65" s="61"/>
      <c r="Y65" s="107"/>
      <c r="Z65" s="107"/>
      <c r="AA65" s="107"/>
      <c r="AB65" s="61"/>
      <c r="AC65" s="107"/>
      <c r="AD65" s="61"/>
      <c r="AE65" s="107"/>
      <c r="AF65" s="61"/>
      <c r="AG65" s="107"/>
      <c r="AH65" s="107"/>
      <c r="AI65" s="107"/>
      <c r="AJ65" s="107"/>
      <c r="AK65" s="107"/>
      <c r="AL65" s="107"/>
      <c r="AM65" s="107"/>
      <c r="AN65" s="61"/>
      <c r="AO65" s="107"/>
      <c r="AP65" s="61"/>
      <c r="AQ65" s="61"/>
      <c r="AR65" s="61"/>
      <c r="AS65" s="61"/>
      <c r="AT65" s="61"/>
      <c r="AU65" s="13"/>
    </row>
    <row r="66" spans="1:47" ht="18.899999999999999" customHeight="1" x14ac:dyDescent="0.3">
      <c r="A66" s="58" t="s">
        <v>85</v>
      </c>
      <c r="C66" s="24" t="s">
        <v>38</v>
      </c>
      <c r="D66" s="122"/>
      <c r="E66" s="11"/>
      <c r="F66" s="108"/>
      <c r="G66" s="111"/>
      <c r="H66" s="108"/>
      <c r="I66" s="111"/>
      <c r="J66" s="74"/>
      <c r="K66" s="111"/>
      <c r="L66" s="108"/>
      <c r="M66" s="111"/>
      <c r="N66" s="108"/>
      <c r="O66" s="111"/>
      <c r="P66" s="108"/>
      <c r="Q66" s="111"/>
      <c r="R66" s="109"/>
      <c r="S66" s="111"/>
      <c r="T66" s="109"/>
      <c r="U66" s="111"/>
      <c r="V66" s="74"/>
      <c r="W66" s="110"/>
      <c r="X66" s="74"/>
      <c r="Y66" s="110"/>
      <c r="Z66" s="109"/>
      <c r="AA66" s="110"/>
      <c r="AB66" s="74"/>
      <c r="AC66" s="109"/>
      <c r="AD66" s="74"/>
      <c r="AE66" s="109"/>
      <c r="AF66" s="74"/>
      <c r="AG66" s="110"/>
      <c r="AH66" s="109"/>
      <c r="AI66" s="110"/>
      <c r="AJ66" s="109"/>
      <c r="AK66" s="110"/>
      <c r="AL66" s="109"/>
      <c r="AM66" s="110"/>
      <c r="AN66" s="74"/>
      <c r="AO66" s="111"/>
      <c r="AP66" s="74"/>
      <c r="AQ66" s="64"/>
      <c r="AR66" s="74"/>
      <c r="AS66" s="64"/>
      <c r="AT66" s="74"/>
      <c r="AU66" s="15"/>
    </row>
    <row r="67" spans="1:47" ht="18.899999999999999" customHeight="1" x14ac:dyDescent="0.3">
      <c r="C67" s="66" t="s">
        <v>123</v>
      </c>
      <c r="D67" s="122"/>
      <c r="E67" s="11"/>
      <c r="F67" s="110"/>
      <c r="G67" s="111"/>
      <c r="H67" s="110"/>
      <c r="I67" s="111"/>
      <c r="J67" s="64"/>
      <c r="K67" s="111"/>
      <c r="L67" s="110"/>
      <c r="M67" s="111"/>
      <c r="N67" s="110"/>
      <c r="O67" s="111"/>
      <c r="P67" s="110"/>
      <c r="Q67" s="111"/>
      <c r="R67" s="110"/>
      <c r="S67" s="111"/>
      <c r="T67" s="110"/>
      <c r="U67" s="111"/>
      <c r="V67" s="64"/>
      <c r="W67" s="110"/>
      <c r="X67" s="64"/>
      <c r="Y67" s="110"/>
      <c r="Z67" s="110"/>
      <c r="AA67" s="110"/>
      <c r="AB67" s="64"/>
      <c r="AC67" s="110"/>
      <c r="AD67" s="64"/>
      <c r="AE67" s="110"/>
      <c r="AF67" s="64"/>
      <c r="AG67" s="110"/>
      <c r="AH67" s="110"/>
      <c r="AI67" s="110"/>
      <c r="AJ67" s="110"/>
      <c r="AK67" s="110"/>
      <c r="AL67" s="110"/>
      <c r="AM67" s="110"/>
      <c r="AN67" s="74"/>
      <c r="AO67" s="111"/>
      <c r="AP67" s="64"/>
      <c r="AQ67" s="64"/>
      <c r="AR67" s="64"/>
      <c r="AS67" s="64"/>
      <c r="AT67" s="64"/>
      <c r="AU67" s="15"/>
    </row>
    <row r="68" spans="1:47" ht="18.899999999999999" customHeight="1" x14ac:dyDescent="0.3">
      <c r="A68" s="48"/>
      <c r="B68" s="25"/>
      <c r="C68" s="60" t="s">
        <v>70</v>
      </c>
      <c r="D68" s="122" t="s">
        <v>76</v>
      </c>
      <c r="E68" s="11"/>
      <c r="F68" s="108">
        <f>390+24</f>
        <v>414</v>
      </c>
      <c r="G68" s="111"/>
      <c r="H68" s="109">
        <v>0</v>
      </c>
      <c r="I68" s="111"/>
      <c r="J68" s="74">
        <f>1160+63</f>
        <v>1223</v>
      </c>
      <c r="K68" s="111"/>
      <c r="L68" s="109">
        <v>0</v>
      </c>
      <c r="M68" s="111"/>
      <c r="N68" s="109">
        <v>0</v>
      </c>
      <c r="O68" s="111"/>
      <c r="P68" s="109">
        <v>0</v>
      </c>
      <c r="Q68" s="111"/>
      <c r="R68" s="109">
        <v>0</v>
      </c>
      <c r="S68" s="111"/>
      <c r="T68" s="109">
        <v>0</v>
      </c>
      <c r="U68" s="111"/>
      <c r="V68" s="74">
        <v>120</v>
      </c>
      <c r="W68" s="110"/>
      <c r="X68" s="74">
        <v>0</v>
      </c>
      <c r="Y68" s="110"/>
      <c r="Z68" s="109">
        <v>0</v>
      </c>
      <c r="AA68" s="110"/>
      <c r="AB68" s="74">
        <v>0</v>
      </c>
      <c r="AC68" s="109"/>
      <c r="AD68" s="74">
        <v>0</v>
      </c>
      <c r="AE68" s="109"/>
      <c r="AF68" s="74">
        <v>0</v>
      </c>
      <c r="AG68" s="110"/>
      <c r="AH68" s="109">
        <v>0</v>
      </c>
      <c r="AI68" s="110"/>
      <c r="AJ68" s="109">
        <v>0</v>
      </c>
      <c r="AK68" s="110"/>
      <c r="AL68" s="109">
        <v>0</v>
      </c>
      <c r="AM68" s="110"/>
      <c r="AN68" s="74">
        <f t="shared" ref="AN68:AN74" si="16">X68+Z68+AB68+AH68+AL68+AJ68+AD68+AF68</f>
        <v>0</v>
      </c>
      <c r="AO68" s="111"/>
      <c r="AP68" s="74">
        <f t="shared" ref="AP68:AP73" si="17">SUM(F68,H68,J68,L68,N68,P68,R68,T68,V68,AN68)</f>
        <v>1757</v>
      </c>
      <c r="AQ68" s="64"/>
      <c r="AR68" s="74">
        <v>0</v>
      </c>
      <c r="AS68" s="64"/>
      <c r="AT68" s="152">
        <f t="shared" ref="AT68:AT73" si="18">AP68+AR68</f>
        <v>1757</v>
      </c>
      <c r="AU68" s="13"/>
    </row>
    <row r="69" spans="1:47" ht="18.899999999999999" customHeight="1" x14ac:dyDescent="0.3">
      <c r="A69" s="48"/>
      <c r="B69" s="25"/>
      <c r="C69" s="60" t="s">
        <v>137</v>
      </c>
      <c r="D69" s="122"/>
      <c r="E69" s="11"/>
      <c r="F69" s="108"/>
      <c r="G69" s="111"/>
      <c r="H69" s="109"/>
      <c r="I69" s="111"/>
      <c r="J69" s="74"/>
      <c r="K69" s="111"/>
      <c r="L69" s="109"/>
      <c r="M69" s="111"/>
      <c r="N69" s="109"/>
      <c r="O69" s="111"/>
      <c r="P69" s="109"/>
      <c r="Q69" s="111"/>
      <c r="R69" s="109"/>
      <c r="S69" s="111"/>
      <c r="T69" s="109">
        <v>11</v>
      </c>
      <c r="U69" s="111"/>
      <c r="V69" s="74"/>
      <c r="W69" s="110"/>
      <c r="X69" s="74"/>
      <c r="Y69" s="110"/>
      <c r="Z69" s="109"/>
      <c r="AA69" s="110"/>
      <c r="AB69" s="74"/>
      <c r="AC69" s="109"/>
      <c r="AD69" s="74"/>
      <c r="AE69" s="109"/>
      <c r="AF69" s="74"/>
      <c r="AG69" s="110"/>
      <c r="AH69" s="109"/>
      <c r="AI69" s="110"/>
      <c r="AJ69" s="109">
        <v>109</v>
      </c>
      <c r="AK69" s="110"/>
      <c r="AL69" s="109">
        <v>0</v>
      </c>
      <c r="AM69" s="110"/>
      <c r="AN69" s="74">
        <f t="shared" si="16"/>
        <v>109</v>
      </c>
      <c r="AO69" s="111"/>
      <c r="AP69" s="74">
        <f t="shared" si="17"/>
        <v>120</v>
      </c>
      <c r="AQ69" s="64"/>
      <c r="AR69" s="74">
        <v>0</v>
      </c>
      <c r="AS69" s="64"/>
      <c r="AT69" s="152">
        <f t="shared" si="18"/>
        <v>120</v>
      </c>
      <c r="AU69" s="13"/>
    </row>
    <row r="70" spans="1:47" ht="18.899999999999999" customHeight="1" x14ac:dyDescent="0.3">
      <c r="A70" s="47"/>
      <c r="B70" s="102"/>
      <c r="C70" s="60" t="s">
        <v>71</v>
      </c>
      <c r="D70" s="122" t="s">
        <v>76</v>
      </c>
      <c r="E70" s="11"/>
      <c r="F70" s="109">
        <v>15</v>
      </c>
      <c r="G70" s="111"/>
      <c r="H70" s="109">
        <v>0</v>
      </c>
      <c r="I70" s="111"/>
      <c r="J70" s="74">
        <v>35</v>
      </c>
      <c r="K70" s="109"/>
      <c r="L70" s="109">
        <v>0</v>
      </c>
      <c r="M70" s="111"/>
      <c r="N70" s="109">
        <v>0</v>
      </c>
      <c r="O70" s="107"/>
      <c r="P70" s="109">
        <v>0</v>
      </c>
      <c r="Q70" s="107"/>
      <c r="R70" s="109">
        <v>0</v>
      </c>
      <c r="S70" s="107"/>
      <c r="T70" s="109">
        <v>0</v>
      </c>
      <c r="U70" s="107"/>
      <c r="V70" s="74">
        <v>0</v>
      </c>
      <c r="W70" s="111"/>
      <c r="X70" s="74">
        <v>0</v>
      </c>
      <c r="Y70" s="111"/>
      <c r="Z70" s="109">
        <v>0</v>
      </c>
      <c r="AA70" s="111"/>
      <c r="AB70" s="74">
        <v>0</v>
      </c>
      <c r="AC70" s="109"/>
      <c r="AD70" s="74">
        <v>0</v>
      </c>
      <c r="AE70" s="109"/>
      <c r="AF70" s="74">
        <v>0</v>
      </c>
      <c r="AG70" s="111"/>
      <c r="AH70" s="109">
        <v>0</v>
      </c>
      <c r="AI70" s="111"/>
      <c r="AJ70" s="109">
        <v>0</v>
      </c>
      <c r="AK70" s="111"/>
      <c r="AL70" s="109">
        <v>0</v>
      </c>
      <c r="AM70" s="111"/>
      <c r="AN70" s="74">
        <f t="shared" si="16"/>
        <v>0</v>
      </c>
      <c r="AO70" s="107"/>
      <c r="AP70" s="74">
        <f t="shared" si="17"/>
        <v>50</v>
      </c>
      <c r="AQ70" s="61"/>
      <c r="AR70" s="64">
        <v>0</v>
      </c>
      <c r="AS70" s="61"/>
      <c r="AT70" s="152">
        <f t="shared" si="18"/>
        <v>50</v>
      </c>
      <c r="AU70" s="20"/>
    </row>
    <row r="71" spans="1:47" ht="18.899999999999999" customHeight="1" x14ac:dyDescent="0.3">
      <c r="A71" s="48"/>
      <c r="B71" s="25"/>
      <c r="C71" s="60" t="s">
        <v>134</v>
      </c>
      <c r="D71" s="122" t="s">
        <v>76</v>
      </c>
      <c r="E71" s="11"/>
      <c r="F71" s="109">
        <v>0</v>
      </c>
      <c r="G71" s="111"/>
      <c r="H71" s="109">
        <v>0</v>
      </c>
      <c r="I71" s="111"/>
      <c r="J71" s="74">
        <v>19</v>
      </c>
      <c r="K71" s="111"/>
      <c r="L71" s="109">
        <v>0</v>
      </c>
      <c r="M71" s="111"/>
      <c r="N71" s="109">
        <v>0</v>
      </c>
      <c r="O71" s="111"/>
      <c r="P71" s="109">
        <v>0</v>
      </c>
      <c r="Q71" s="111"/>
      <c r="R71" s="109">
        <v>0</v>
      </c>
      <c r="S71" s="111"/>
      <c r="T71" s="109">
        <v>0</v>
      </c>
      <c r="U71" s="111"/>
      <c r="V71" s="74">
        <v>0</v>
      </c>
      <c r="W71" s="110"/>
      <c r="X71" s="74">
        <v>0</v>
      </c>
      <c r="Y71" s="111"/>
      <c r="Z71" s="109">
        <v>0</v>
      </c>
      <c r="AA71" s="111"/>
      <c r="AB71" s="74">
        <v>0</v>
      </c>
      <c r="AC71" s="109"/>
      <c r="AD71" s="74">
        <v>0</v>
      </c>
      <c r="AE71" s="109"/>
      <c r="AF71" s="74">
        <v>0</v>
      </c>
      <c r="AG71" s="111"/>
      <c r="AH71" s="109">
        <v>0</v>
      </c>
      <c r="AI71" s="111"/>
      <c r="AJ71" s="109">
        <v>0</v>
      </c>
      <c r="AK71" s="111"/>
      <c r="AL71" s="109">
        <v>0</v>
      </c>
      <c r="AM71" s="111"/>
      <c r="AN71" s="74">
        <f t="shared" si="16"/>
        <v>0</v>
      </c>
      <c r="AO71" s="107"/>
      <c r="AP71" s="74">
        <f t="shared" si="17"/>
        <v>19</v>
      </c>
      <c r="AQ71" s="64"/>
      <c r="AR71" s="74">
        <v>0</v>
      </c>
      <c r="AS71" s="64"/>
      <c r="AT71" s="152">
        <f t="shared" si="18"/>
        <v>19</v>
      </c>
      <c r="AU71" s="20"/>
    </row>
    <row r="72" spans="1:47" ht="18.899999999999999" customHeight="1" x14ac:dyDescent="0.3">
      <c r="A72" s="48"/>
      <c r="B72" s="25"/>
      <c r="C72" s="60" t="s">
        <v>72</v>
      </c>
      <c r="D72" s="122" t="s">
        <v>76</v>
      </c>
      <c r="E72" s="11"/>
      <c r="F72" s="109">
        <v>0</v>
      </c>
      <c r="G72" s="111"/>
      <c r="H72" s="109">
        <v>0</v>
      </c>
      <c r="I72" s="111"/>
      <c r="J72" s="74">
        <v>0</v>
      </c>
      <c r="K72" s="111"/>
      <c r="L72" s="109">
        <v>0</v>
      </c>
      <c r="M72" s="111"/>
      <c r="N72" s="109">
        <v>0</v>
      </c>
      <c r="O72" s="111"/>
      <c r="P72" s="109">
        <v>0</v>
      </c>
      <c r="Q72" s="111"/>
      <c r="R72" s="109">
        <v>0</v>
      </c>
      <c r="S72" s="111"/>
      <c r="T72" s="109">
        <v>0</v>
      </c>
      <c r="U72" s="111"/>
      <c r="V72" s="74">
        <v>363</v>
      </c>
      <c r="W72" s="110"/>
      <c r="X72" s="74">
        <v>0</v>
      </c>
      <c r="Y72" s="110"/>
      <c r="Z72" s="109">
        <v>0</v>
      </c>
      <c r="AA72" s="110"/>
      <c r="AB72" s="74">
        <v>0</v>
      </c>
      <c r="AC72" s="109"/>
      <c r="AD72" s="74">
        <v>0</v>
      </c>
      <c r="AE72" s="109"/>
      <c r="AF72" s="74">
        <v>0</v>
      </c>
      <c r="AG72" s="110"/>
      <c r="AH72" s="109">
        <v>0</v>
      </c>
      <c r="AI72" s="110"/>
      <c r="AJ72" s="109">
        <v>0</v>
      </c>
      <c r="AK72" s="110"/>
      <c r="AL72" s="109">
        <v>0</v>
      </c>
      <c r="AM72" s="110"/>
      <c r="AN72" s="74">
        <f t="shared" si="16"/>
        <v>0</v>
      </c>
      <c r="AO72" s="111"/>
      <c r="AP72" s="74">
        <f t="shared" si="17"/>
        <v>363</v>
      </c>
      <c r="AQ72" s="64"/>
      <c r="AR72" s="74">
        <v>0</v>
      </c>
      <c r="AS72" s="64"/>
      <c r="AT72" s="152">
        <f t="shared" si="18"/>
        <v>363</v>
      </c>
      <c r="AU72" s="20"/>
    </row>
    <row r="73" spans="1:47" ht="18.899999999999999" customHeight="1" x14ac:dyDescent="0.3">
      <c r="A73" s="1"/>
      <c r="B73" s="25"/>
      <c r="C73" s="60" t="s">
        <v>126</v>
      </c>
      <c r="D73" s="122">
        <v>22</v>
      </c>
      <c r="E73" s="11"/>
      <c r="F73" s="113">
        <v>0</v>
      </c>
      <c r="G73" s="107"/>
      <c r="H73" s="109">
        <v>0</v>
      </c>
      <c r="I73" s="107"/>
      <c r="J73" s="74">
        <v>0</v>
      </c>
      <c r="K73" s="107"/>
      <c r="L73" s="109">
        <v>0</v>
      </c>
      <c r="M73" s="107"/>
      <c r="N73" s="109">
        <v>0</v>
      </c>
      <c r="O73" s="107"/>
      <c r="P73" s="109">
        <v>0</v>
      </c>
      <c r="Q73" s="107"/>
      <c r="R73" s="109">
        <v>0</v>
      </c>
      <c r="S73" s="107"/>
      <c r="T73" s="109">
        <v>0</v>
      </c>
      <c r="U73" s="107"/>
      <c r="V73" s="74">
        <v>-1243</v>
      </c>
      <c r="W73" s="111"/>
      <c r="X73" s="74">
        <v>0</v>
      </c>
      <c r="Y73" s="111"/>
      <c r="Z73" s="109">
        <v>0</v>
      </c>
      <c r="AA73" s="111"/>
      <c r="AB73" s="74">
        <v>0</v>
      </c>
      <c r="AC73" s="109"/>
      <c r="AD73" s="74">
        <v>0</v>
      </c>
      <c r="AE73" s="109"/>
      <c r="AF73" s="74">
        <v>0</v>
      </c>
      <c r="AG73" s="111"/>
      <c r="AH73" s="109">
        <v>0</v>
      </c>
      <c r="AI73" s="111"/>
      <c r="AJ73" s="109">
        <v>0</v>
      </c>
      <c r="AK73" s="111"/>
      <c r="AL73" s="109">
        <v>0</v>
      </c>
      <c r="AM73" s="111"/>
      <c r="AN73" s="74">
        <f t="shared" si="16"/>
        <v>0</v>
      </c>
      <c r="AO73" s="107"/>
      <c r="AP73" s="74">
        <f t="shared" si="17"/>
        <v>-1243</v>
      </c>
      <c r="AQ73" s="61"/>
      <c r="AR73" s="74">
        <v>0</v>
      </c>
      <c r="AS73" s="61"/>
      <c r="AT73" s="152">
        <f t="shared" si="18"/>
        <v>-1243</v>
      </c>
      <c r="AU73" s="13"/>
    </row>
    <row r="74" spans="1:47" ht="18.899999999999999" customHeight="1" x14ac:dyDescent="0.3">
      <c r="A74" s="1"/>
      <c r="B74" s="25"/>
      <c r="C74" s="66" t="s">
        <v>125</v>
      </c>
      <c r="D74" s="122"/>
      <c r="E74" s="11"/>
      <c r="F74" s="114">
        <f>SUM(F68:F73)</f>
        <v>429</v>
      </c>
      <c r="G74" s="107"/>
      <c r="H74" s="114">
        <f>SUM(H68:H73)</f>
        <v>0</v>
      </c>
      <c r="I74" s="107"/>
      <c r="J74" s="55">
        <f>SUM(J68:J73)</f>
        <v>1277</v>
      </c>
      <c r="K74" s="107"/>
      <c r="L74" s="114">
        <f>SUM(L68:L73)</f>
        <v>0</v>
      </c>
      <c r="M74" s="107"/>
      <c r="N74" s="114">
        <f>SUM(N68:N73)</f>
        <v>0</v>
      </c>
      <c r="O74" s="107"/>
      <c r="P74" s="114">
        <f>SUM(P68:P73)</f>
        <v>0</v>
      </c>
      <c r="Q74" s="107"/>
      <c r="R74" s="114">
        <f>SUM(R68:R73)</f>
        <v>0</v>
      </c>
      <c r="S74" s="107"/>
      <c r="T74" s="114">
        <f>SUM(T68:T73)</f>
        <v>11</v>
      </c>
      <c r="U74" s="107"/>
      <c r="V74" s="55">
        <f>SUM(V68:V73)</f>
        <v>-760</v>
      </c>
      <c r="W74" s="111"/>
      <c r="X74" s="55">
        <f>SUM(X68:X73)</f>
        <v>0</v>
      </c>
      <c r="Y74" s="111"/>
      <c r="Z74" s="114">
        <f>SUM(Z68:Z73)</f>
        <v>0</v>
      </c>
      <c r="AA74" s="111"/>
      <c r="AB74" s="55">
        <f>SUM(AB68:AB73)</f>
        <v>0</v>
      </c>
      <c r="AC74" s="107"/>
      <c r="AD74" s="55">
        <f>SUM(AD68:AD73)</f>
        <v>0</v>
      </c>
      <c r="AE74" s="107"/>
      <c r="AF74" s="55">
        <f>SUM(AF68:AF73)</f>
        <v>0</v>
      </c>
      <c r="AG74" s="111"/>
      <c r="AH74" s="114">
        <f>SUM(AH68:AH73)</f>
        <v>0</v>
      </c>
      <c r="AI74" s="111"/>
      <c r="AJ74" s="114">
        <f>SUM(AJ68:AJ73)</f>
        <v>109</v>
      </c>
      <c r="AK74" s="111"/>
      <c r="AL74" s="114">
        <f>SUM(AL68:AL73)</f>
        <v>0</v>
      </c>
      <c r="AM74" s="111"/>
      <c r="AN74" s="55">
        <f t="shared" si="16"/>
        <v>109</v>
      </c>
      <c r="AO74" s="107"/>
      <c r="AP74" s="55">
        <f>SUM(AP68:AP73)</f>
        <v>1066</v>
      </c>
      <c r="AQ74" s="61"/>
      <c r="AR74" s="55">
        <f>SUM(AR68:AR73)</f>
        <v>0</v>
      </c>
      <c r="AS74" s="61"/>
      <c r="AT74" s="55">
        <f>SUM(AT68:AT73)</f>
        <v>1066</v>
      </c>
      <c r="AU74" s="13"/>
    </row>
    <row r="75" spans="1:47" ht="12.75" customHeight="1" x14ac:dyDescent="0.3">
      <c r="A75" s="1"/>
      <c r="B75" s="25"/>
      <c r="C75" s="24"/>
      <c r="D75" s="122"/>
      <c r="E75" s="11"/>
      <c r="F75" s="107"/>
      <c r="G75" s="107"/>
      <c r="H75" s="107"/>
      <c r="I75" s="107"/>
      <c r="J75" s="61"/>
      <c r="K75" s="107"/>
      <c r="L75" s="107"/>
      <c r="M75" s="107"/>
      <c r="N75" s="107"/>
      <c r="O75" s="107"/>
      <c r="P75" s="107"/>
      <c r="Q75" s="107"/>
      <c r="R75" s="110"/>
      <c r="S75" s="107"/>
      <c r="T75" s="110"/>
      <c r="U75" s="107"/>
      <c r="V75" s="61"/>
      <c r="W75" s="111"/>
      <c r="X75" s="64"/>
      <c r="Y75" s="111"/>
      <c r="Z75" s="110"/>
      <c r="AA75" s="111"/>
      <c r="AB75" s="64"/>
      <c r="AC75" s="110"/>
      <c r="AD75" s="64"/>
      <c r="AE75" s="110"/>
      <c r="AF75" s="64"/>
      <c r="AG75" s="111"/>
      <c r="AH75" s="110"/>
      <c r="AI75" s="111"/>
      <c r="AJ75" s="110"/>
      <c r="AK75" s="111"/>
      <c r="AL75" s="110"/>
      <c r="AM75" s="111"/>
      <c r="AN75" s="64"/>
      <c r="AO75" s="107"/>
      <c r="AP75" s="61"/>
      <c r="AQ75" s="61"/>
      <c r="AR75" s="64"/>
      <c r="AS75" s="61"/>
      <c r="AT75" s="61"/>
      <c r="AU75" s="13"/>
    </row>
    <row r="76" spans="1:47" ht="18.899999999999999" customHeight="1" x14ac:dyDescent="0.3">
      <c r="A76" s="58"/>
      <c r="B76" s="25"/>
      <c r="C76" s="66" t="s">
        <v>91</v>
      </c>
      <c r="D76" s="122">
        <v>5</v>
      </c>
      <c r="E76" s="11"/>
      <c r="F76" s="106"/>
      <c r="G76" s="107"/>
      <c r="H76" s="106"/>
      <c r="I76" s="107"/>
      <c r="J76" s="152"/>
      <c r="K76" s="107"/>
      <c r="L76" s="106"/>
      <c r="M76" s="107"/>
      <c r="N76" s="106"/>
      <c r="O76" s="107"/>
      <c r="P76" s="106"/>
      <c r="Q76" s="107"/>
      <c r="R76" s="115"/>
      <c r="S76" s="107"/>
      <c r="T76" s="115"/>
      <c r="U76" s="107"/>
      <c r="V76" s="152"/>
      <c r="W76" s="116"/>
      <c r="X76" s="74"/>
      <c r="Y76" s="111"/>
      <c r="Z76" s="109"/>
      <c r="AA76" s="111"/>
      <c r="AB76" s="74"/>
      <c r="AC76" s="109"/>
      <c r="AD76" s="74"/>
      <c r="AE76" s="109"/>
      <c r="AF76" s="74"/>
      <c r="AG76" s="111"/>
      <c r="AH76" s="109"/>
      <c r="AI76" s="111"/>
      <c r="AJ76" s="109"/>
      <c r="AK76" s="111"/>
      <c r="AL76" s="109"/>
      <c r="AM76" s="111"/>
      <c r="AN76" s="74"/>
      <c r="AO76" s="107"/>
      <c r="AP76" s="152"/>
      <c r="AQ76" s="61"/>
      <c r="AR76" s="152"/>
      <c r="AS76" s="61"/>
      <c r="AT76" s="152"/>
      <c r="AU76" s="2"/>
    </row>
    <row r="77" spans="1:47" ht="18.899999999999999" customHeight="1" x14ac:dyDescent="0.3">
      <c r="A77" s="48"/>
      <c r="B77" s="25"/>
      <c r="C77" s="60" t="s">
        <v>89</v>
      </c>
      <c r="D77" s="122"/>
      <c r="E77" s="11"/>
      <c r="F77" s="110">
        <v>0</v>
      </c>
      <c r="G77" s="107"/>
      <c r="H77" s="110">
        <v>0</v>
      </c>
      <c r="I77" s="107"/>
      <c r="J77" s="64">
        <v>0</v>
      </c>
      <c r="K77" s="107"/>
      <c r="L77" s="110">
        <v>0</v>
      </c>
      <c r="M77" s="107"/>
      <c r="N77" s="109">
        <v>0</v>
      </c>
      <c r="O77" s="107"/>
      <c r="P77" s="109">
        <v>0</v>
      </c>
      <c r="Q77" s="107"/>
      <c r="R77" s="109">
        <v>0</v>
      </c>
      <c r="S77" s="107"/>
      <c r="T77" s="109">
        <v>0</v>
      </c>
      <c r="U77" s="107"/>
      <c r="V77" s="64">
        <v>-93</v>
      </c>
      <c r="W77" s="110"/>
      <c r="X77" s="74">
        <v>8</v>
      </c>
      <c r="Y77" s="111"/>
      <c r="Z77" s="109">
        <v>0</v>
      </c>
      <c r="AA77" s="111"/>
      <c r="AB77" s="74">
        <v>0</v>
      </c>
      <c r="AC77" s="109"/>
      <c r="AD77" s="74">
        <v>0</v>
      </c>
      <c r="AE77" s="109"/>
      <c r="AF77" s="74">
        <v>0</v>
      </c>
      <c r="AG77" s="111"/>
      <c r="AH77" s="109">
        <v>0</v>
      </c>
      <c r="AI77" s="111"/>
      <c r="AJ77" s="109">
        <v>0</v>
      </c>
      <c r="AK77" s="111"/>
      <c r="AL77" s="109">
        <v>0</v>
      </c>
      <c r="AM77" s="111"/>
      <c r="AN77" s="74">
        <f t="shared" ref="AN77:AN78" si="19">X77+Z77+AB77+AH77+AL77+AJ77+AD77+AF77</f>
        <v>8</v>
      </c>
      <c r="AO77" s="111"/>
      <c r="AP77" s="74">
        <f>SUM(F77,H77,J77,L77,N77,P77,R77,T77,V77,AN77)</f>
        <v>-85</v>
      </c>
      <c r="AQ77" s="64"/>
      <c r="AR77" s="64">
        <v>-115</v>
      </c>
      <c r="AS77" s="64"/>
      <c r="AT77" s="152">
        <f t="shared" ref="AT77:AT78" si="20">AP77+AR77</f>
        <v>-200</v>
      </c>
      <c r="AU77" s="2"/>
    </row>
    <row r="78" spans="1:47" ht="18.899999999999999" customHeight="1" x14ac:dyDescent="0.3">
      <c r="C78" s="60" t="s">
        <v>90</v>
      </c>
      <c r="D78" s="122"/>
      <c r="E78" s="11"/>
      <c r="F78" s="113">
        <v>0</v>
      </c>
      <c r="G78" s="111"/>
      <c r="H78" s="113">
        <v>0</v>
      </c>
      <c r="I78" s="111"/>
      <c r="J78" s="63">
        <v>0</v>
      </c>
      <c r="K78" s="111"/>
      <c r="L78" s="113">
        <v>0</v>
      </c>
      <c r="M78" s="111"/>
      <c r="N78" s="109">
        <v>0</v>
      </c>
      <c r="O78" s="111"/>
      <c r="P78" s="109">
        <v>0</v>
      </c>
      <c r="Q78" s="111"/>
      <c r="R78" s="109">
        <v>0</v>
      </c>
      <c r="S78" s="111"/>
      <c r="T78" s="109">
        <v>0</v>
      </c>
      <c r="U78" s="111"/>
      <c r="V78" s="63">
        <v>0</v>
      </c>
      <c r="W78" s="110"/>
      <c r="X78" s="74">
        <v>0</v>
      </c>
      <c r="Y78" s="111"/>
      <c r="Z78" s="109">
        <v>0</v>
      </c>
      <c r="AA78" s="111"/>
      <c r="AB78" s="74">
        <v>0</v>
      </c>
      <c r="AC78" s="109"/>
      <c r="AD78" s="74">
        <v>0</v>
      </c>
      <c r="AE78" s="109"/>
      <c r="AF78" s="74">
        <v>0</v>
      </c>
      <c r="AG78" s="111"/>
      <c r="AH78" s="109">
        <v>0</v>
      </c>
      <c r="AI78" s="111"/>
      <c r="AJ78" s="109">
        <v>0</v>
      </c>
      <c r="AK78" s="111"/>
      <c r="AL78" s="109">
        <v>0</v>
      </c>
      <c r="AM78" s="111"/>
      <c r="AN78" s="74">
        <f t="shared" si="19"/>
        <v>0</v>
      </c>
      <c r="AO78" s="111"/>
      <c r="AP78" s="74">
        <f>SUM(F78,H78,J78,L78,N78,P78,R78,T78,V78,AN78)</f>
        <v>0</v>
      </c>
      <c r="AQ78" s="64"/>
      <c r="AR78" s="63">
        <v>304</v>
      </c>
      <c r="AS78" s="64"/>
      <c r="AT78" s="152">
        <f t="shared" si="20"/>
        <v>304</v>
      </c>
      <c r="AU78" s="2"/>
    </row>
    <row r="79" spans="1:47" s="8" customFormat="1" ht="18.75" customHeight="1" x14ac:dyDescent="0.3">
      <c r="A79" s="48"/>
      <c r="B79" s="25"/>
      <c r="C79" s="59" t="s">
        <v>92</v>
      </c>
      <c r="D79" s="49"/>
      <c r="E79" s="123"/>
      <c r="F79" s="117">
        <f>SUM(F77:F78)</f>
        <v>0</v>
      </c>
      <c r="G79" s="107"/>
      <c r="H79" s="117">
        <f>SUM(H77:H78)</f>
        <v>0</v>
      </c>
      <c r="I79" s="107"/>
      <c r="J79" s="55">
        <f>SUM(J77:J78)</f>
        <v>0</v>
      </c>
      <c r="K79" s="107"/>
      <c r="L79" s="117">
        <f>SUM(L77:L78)</f>
        <v>0</v>
      </c>
      <c r="M79" s="107"/>
      <c r="N79" s="117">
        <f>SUM(N77:N78)</f>
        <v>0</v>
      </c>
      <c r="O79" s="107"/>
      <c r="P79" s="117">
        <f>SUM(P77:P78)</f>
        <v>0</v>
      </c>
      <c r="Q79" s="107"/>
      <c r="R79" s="117">
        <f>SUM(R77:R78)</f>
        <v>0</v>
      </c>
      <c r="S79" s="107"/>
      <c r="T79" s="117">
        <f>SUM(T77:T78)</f>
        <v>0</v>
      </c>
      <c r="U79" s="107"/>
      <c r="V79" s="55">
        <f>SUM(V77:V78)</f>
        <v>-93</v>
      </c>
      <c r="W79" s="118"/>
      <c r="X79" s="55">
        <f>SUM(X77:X78)</f>
        <v>8</v>
      </c>
      <c r="Y79" s="107"/>
      <c r="Z79" s="117">
        <f>SUM(Z77:Z78)</f>
        <v>0</v>
      </c>
      <c r="AA79" s="107"/>
      <c r="AB79" s="55">
        <f>SUM(AB77:AB78)</f>
        <v>0</v>
      </c>
      <c r="AC79" s="116"/>
      <c r="AD79" s="55">
        <f>SUM(AD77:AD78)</f>
        <v>0</v>
      </c>
      <c r="AE79" s="116"/>
      <c r="AF79" s="55">
        <f>SUM(AF77:AF78)</f>
        <v>0</v>
      </c>
      <c r="AG79" s="107"/>
      <c r="AH79" s="117">
        <f>SUM(AH77:AH78)</f>
        <v>0</v>
      </c>
      <c r="AI79" s="107"/>
      <c r="AJ79" s="117">
        <f>SUM(AJ77:AJ78)</f>
        <v>0</v>
      </c>
      <c r="AK79" s="107"/>
      <c r="AL79" s="117">
        <f>SUM(AL77:AL78)</f>
        <v>0</v>
      </c>
      <c r="AM79" s="107"/>
      <c r="AN79" s="55">
        <f>X79+Z79+AB79+AH79+AL79+AJ79+AD79+AF79</f>
        <v>8</v>
      </c>
      <c r="AO79" s="107"/>
      <c r="AP79" s="55">
        <f>SUM(AP77:AP78)</f>
        <v>-85</v>
      </c>
      <c r="AQ79" s="61"/>
      <c r="AR79" s="55">
        <f>SUM(AR77:AR78)</f>
        <v>189</v>
      </c>
      <c r="AS79" s="61"/>
      <c r="AT79" s="55">
        <f>SUM(AT77:AT78)</f>
        <v>104</v>
      </c>
      <c r="AU79" s="32"/>
    </row>
    <row r="80" spans="1:47" s="8" customFormat="1" ht="30" customHeight="1" x14ac:dyDescent="0.3">
      <c r="A80" s="48"/>
      <c r="B80" s="25"/>
      <c r="C80" s="24" t="s">
        <v>73</v>
      </c>
      <c r="D80" s="49"/>
      <c r="E80" s="123"/>
      <c r="F80" s="118">
        <f>F74+F79</f>
        <v>429</v>
      </c>
      <c r="G80" s="107"/>
      <c r="H80" s="118">
        <f>H74+H79</f>
        <v>0</v>
      </c>
      <c r="I80" s="107"/>
      <c r="J80" s="175">
        <f>J74+J79</f>
        <v>1277</v>
      </c>
      <c r="K80" s="107"/>
      <c r="L80" s="118">
        <f>L74+L79</f>
        <v>0</v>
      </c>
      <c r="M80" s="107"/>
      <c r="N80" s="118">
        <f>N74+N79</f>
        <v>0</v>
      </c>
      <c r="O80" s="107"/>
      <c r="P80" s="118">
        <f>P74+P79</f>
        <v>0</v>
      </c>
      <c r="Q80" s="107"/>
      <c r="R80" s="118">
        <f>R74+R79</f>
        <v>0</v>
      </c>
      <c r="S80" s="107"/>
      <c r="T80" s="118">
        <f>T74+T79</f>
        <v>11</v>
      </c>
      <c r="U80" s="107"/>
      <c r="V80" s="175">
        <f>V74+V79</f>
        <v>-853</v>
      </c>
      <c r="W80" s="111"/>
      <c r="X80" s="175">
        <f>X74+X79</f>
        <v>8</v>
      </c>
      <c r="Y80" s="107"/>
      <c r="Z80" s="118">
        <f>Z74+Z79</f>
        <v>0</v>
      </c>
      <c r="AA80" s="107"/>
      <c r="AB80" s="175">
        <f>AB74+AB79</f>
        <v>0</v>
      </c>
      <c r="AC80" s="107"/>
      <c r="AD80" s="175">
        <f>AD74+AD79</f>
        <v>0</v>
      </c>
      <c r="AE80" s="107"/>
      <c r="AF80" s="175">
        <f>AF74+AF79</f>
        <v>0</v>
      </c>
      <c r="AG80" s="107"/>
      <c r="AH80" s="118">
        <f>AH74+AH79</f>
        <v>0</v>
      </c>
      <c r="AI80" s="107"/>
      <c r="AJ80" s="118">
        <f>AJ74+AJ79</f>
        <v>109</v>
      </c>
      <c r="AK80" s="107"/>
      <c r="AL80" s="118">
        <f>AL74+AL79</f>
        <v>0</v>
      </c>
      <c r="AM80" s="107"/>
      <c r="AN80" s="175">
        <f>AN74+AN79</f>
        <v>117</v>
      </c>
      <c r="AO80" s="107"/>
      <c r="AP80" s="175">
        <f>AP74+AP79</f>
        <v>981</v>
      </c>
      <c r="AQ80" s="61"/>
      <c r="AR80" s="175">
        <f>AR74+AR79</f>
        <v>189</v>
      </c>
      <c r="AS80" s="61"/>
      <c r="AT80" s="175">
        <f>AT74+AT79</f>
        <v>1170</v>
      </c>
      <c r="AU80" s="32"/>
    </row>
    <row r="81" spans="1:48" s="8" customFormat="1" ht="15.75" customHeight="1" x14ac:dyDescent="0.3">
      <c r="A81" s="48"/>
      <c r="B81" s="25"/>
      <c r="C81" s="59"/>
      <c r="D81" s="49"/>
      <c r="E81" s="123"/>
      <c r="F81" s="116"/>
      <c r="G81" s="107"/>
      <c r="H81" s="116"/>
      <c r="I81" s="107"/>
      <c r="J81" s="61"/>
      <c r="K81" s="107"/>
      <c r="L81" s="116"/>
      <c r="M81" s="107"/>
      <c r="N81" s="116"/>
      <c r="O81" s="107"/>
      <c r="P81" s="116"/>
      <c r="Q81" s="107"/>
      <c r="R81" s="116"/>
      <c r="S81" s="107"/>
      <c r="T81" s="116"/>
      <c r="U81" s="107"/>
      <c r="V81" s="61"/>
      <c r="W81" s="116"/>
      <c r="X81" s="61"/>
      <c r="Y81" s="116"/>
      <c r="Z81" s="116"/>
      <c r="AA81" s="116"/>
      <c r="AB81" s="61"/>
      <c r="AC81" s="116"/>
      <c r="AD81" s="61"/>
      <c r="AE81" s="116"/>
      <c r="AF81" s="61"/>
      <c r="AG81" s="116"/>
      <c r="AH81" s="116"/>
      <c r="AI81" s="116"/>
      <c r="AJ81" s="116"/>
      <c r="AK81" s="116"/>
      <c r="AL81" s="116"/>
      <c r="AM81" s="116"/>
      <c r="AN81" s="61"/>
      <c r="AO81" s="107"/>
      <c r="AP81" s="61"/>
      <c r="AQ81" s="61"/>
      <c r="AR81" s="61"/>
      <c r="AS81" s="61"/>
      <c r="AT81" s="61"/>
      <c r="AU81" s="32"/>
    </row>
    <row r="82" spans="1:48" s="8" customFormat="1" ht="18.899999999999999" customHeight="1" x14ac:dyDescent="0.3">
      <c r="A82" s="48"/>
      <c r="B82" s="25"/>
      <c r="C82" s="1" t="s">
        <v>79</v>
      </c>
      <c r="D82" s="122"/>
      <c r="E82" s="123"/>
      <c r="F82" s="107"/>
      <c r="G82" s="107"/>
      <c r="H82" s="107"/>
      <c r="I82" s="107"/>
      <c r="J82" s="61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61"/>
      <c r="W82" s="107"/>
      <c r="X82" s="61"/>
      <c r="Y82" s="107"/>
      <c r="Z82" s="107"/>
      <c r="AA82" s="107"/>
      <c r="AB82" s="61"/>
      <c r="AC82" s="107"/>
      <c r="AD82" s="61"/>
      <c r="AE82" s="107"/>
      <c r="AF82" s="61"/>
      <c r="AG82" s="107"/>
      <c r="AH82" s="107"/>
      <c r="AI82" s="107"/>
      <c r="AJ82" s="107"/>
      <c r="AK82" s="107"/>
      <c r="AL82" s="107"/>
      <c r="AM82" s="107"/>
      <c r="AN82" s="61"/>
      <c r="AO82" s="107"/>
      <c r="AP82" s="61"/>
      <c r="AQ82" s="61"/>
      <c r="AR82" s="61"/>
      <c r="AS82" s="61"/>
      <c r="AT82" s="61"/>
      <c r="AU82" s="13"/>
    </row>
    <row r="83" spans="1:48" s="8" customFormat="1" ht="18.899999999999999" customHeight="1" x14ac:dyDescent="0.3">
      <c r="A83" s="58" t="s">
        <v>86</v>
      </c>
      <c r="B83" s="25"/>
      <c r="C83" s="6" t="s">
        <v>64</v>
      </c>
      <c r="D83" s="122"/>
      <c r="E83" s="123"/>
      <c r="F83" s="109">
        <v>0</v>
      </c>
      <c r="G83" s="111"/>
      <c r="H83" s="109">
        <v>0</v>
      </c>
      <c r="I83" s="111"/>
      <c r="J83" s="74">
        <v>0</v>
      </c>
      <c r="K83" s="111"/>
      <c r="L83" s="109">
        <v>0</v>
      </c>
      <c r="M83" s="111"/>
      <c r="N83" s="109">
        <v>0</v>
      </c>
      <c r="O83" s="107"/>
      <c r="P83" s="109">
        <v>0</v>
      </c>
      <c r="Q83" s="107"/>
      <c r="R83" s="109">
        <v>0</v>
      </c>
      <c r="S83" s="107"/>
      <c r="T83" s="109">
        <v>0</v>
      </c>
      <c r="U83" s="107"/>
      <c r="V83" s="64">
        <v>2999</v>
      </c>
      <c r="W83" s="107"/>
      <c r="X83" s="64">
        <v>0</v>
      </c>
      <c r="Y83" s="107"/>
      <c r="Z83" s="109">
        <v>0</v>
      </c>
      <c r="AA83" s="107"/>
      <c r="AB83" s="64">
        <v>0</v>
      </c>
      <c r="AC83" s="110"/>
      <c r="AD83" s="64">
        <v>0</v>
      </c>
      <c r="AE83" s="110"/>
      <c r="AF83" s="64">
        <v>0</v>
      </c>
      <c r="AG83" s="107"/>
      <c r="AH83" s="110">
        <v>0</v>
      </c>
      <c r="AI83" s="107"/>
      <c r="AJ83" s="110">
        <v>0</v>
      </c>
      <c r="AK83" s="107"/>
      <c r="AL83" s="110">
        <v>0</v>
      </c>
      <c r="AM83" s="107"/>
      <c r="AN83" s="64">
        <f t="shared" ref="AN83:AN85" si="21">X83+Z83+AB83+AH83+AL83+AJ83+AD83+AF83</f>
        <v>0</v>
      </c>
      <c r="AO83" s="107"/>
      <c r="AP83" s="74">
        <f>SUM(F83,H83,J83,L83,N83,P83,R83,T83,V83,AN83)</f>
        <v>2999</v>
      </c>
      <c r="AQ83" s="61"/>
      <c r="AR83" s="74">
        <v>191</v>
      </c>
      <c r="AS83" s="61"/>
      <c r="AT83" s="152">
        <f t="shared" ref="AT83" si="22">AP83+AR83</f>
        <v>3190</v>
      </c>
      <c r="AU83" s="13"/>
    </row>
    <row r="84" spans="1:48" s="8" customFormat="1" ht="18.899999999999999" customHeight="1" x14ac:dyDescent="0.3">
      <c r="A84" s="58" t="s">
        <v>87</v>
      </c>
      <c r="B84" s="25"/>
      <c r="C84" s="6" t="s">
        <v>65</v>
      </c>
      <c r="D84" s="122"/>
      <c r="E84" s="123"/>
      <c r="F84" s="109">
        <v>0</v>
      </c>
      <c r="G84" s="107"/>
      <c r="H84" s="109">
        <v>0</v>
      </c>
      <c r="I84" s="107"/>
      <c r="J84" s="74">
        <v>0</v>
      </c>
      <c r="K84" s="107"/>
      <c r="L84" s="109">
        <v>0</v>
      </c>
      <c r="M84" s="107"/>
      <c r="N84" s="109">
        <v>0</v>
      </c>
      <c r="O84" s="107"/>
      <c r="P84" s="109">
        <v>0</v>
      </c>
      <c r="Q84" s="107"/>
      <c r="R84" s="109">
        <v>0</v>
      </c>
      <c r="S84" s="107"/>
      <c r="T84" s="109">
        <v>0</v>
      </c>
      <c r="U84" s="107"/>
      <c r="V84" s="63">
        <v>48</v>
      </c>
      <c r="W84" s="107"/>
      <c r="X84" s="63">
        <v>440</v>
      </c>
      <c r="Y84" s="111"/>
      <c r="Z84" s="113">
        <v>0</v>
      </c>
      <c r="AA84" s="111"/>
      <c r="AB84" s="63">
        <v>-74</v>
      </c>
      <c r="AC84" s="110"/>
      <c r="AD84" s="63">
        <v>27</v>
      </c>
      <c r="AE84" s="110"/>
      <c r="AF84" s="63">
        <v>100</v>
      </c>
      <c r="AG84" s="111"/>
      <c r="AH84" s="113">
        <v>0</v>
      </c>
      <c r="AI84" s="111"/>
      <c r="AJ84" s="113">
        <v>0</v>
      </c>
      <c r="AK84" s="107"/>
      <c r="AL84" s="113">
        <v>134</v>
      </c>
      <c r="AM84" s="111"/>
      <c r="AN84" s="63">
        <f t="shared" si="21"/>
        <v>627</v>
      </c>
      <c r="AO84" s="107"/>
      <c r="AP84" s="74">
        <f>SUM(F84,H84,J84,L84,N84,P84,R84,T84,V84,AN84)</f>
        <v>675</v>
      </c>
      <c r="AQ84" s="61"/>
      <c r="AR84" s="74">
        <v>24</v>
      </c>
      <c r="AS84" s="61"/>
      <c r="AT84" s="152">
        <f>AP84+AR84</f>
        <v>699</v>
      </c>
      <c r="AU84" s="13"/>
    </row>
    <row r="85" spans="1:48" s="8" customFormat="1" ht="18.899999999999999" customHeight="1" x14ac:dyDescent="0.3">
      <c r="A85" s="48"/>
      <c r="B85" s="25"/>
      <c r="C85" s="1" t="s">
        <v>80</v>
      </c>
      <c r="D85" s="122"/>
      <c r="E85" s="123"/>
      <c r="F85" s="119">
        <f>SUM(F83:F84)</f>
        <v>0</v>
      </c>
      <c r="G85" s="107"/>
      <c r="H85" s="119">
        <f>SUM(H83:H84)</f>
        <v>0</v>
      </c>
      <c r="I85" s="107"/>
      <c r="J85" s="142">
        <f>SUM(J83:J84)</f>
        <v>0</v>
      </c>
      <c r="K85" s="107"/>
      <c r="L85" s="119">
        <f>SUM(L83:L84)</f>
        <v>0</v>
      </c>
      <c r="M85" s="107"/>
      <c r="N85" s="119">
        <f>SUM(N83:N84)</f>
        <v>0</v>
      </c>
      <c r="O85" s="107"/>
      <c r="P85" s="119">
        <f>SUM(P83:P84)</f>
        <v>0</v>
      </c>
      <c r="Q85" s="107"/>
      <c r="R85" s="119">
        <f>SUM(R83:R84)</f>
        <v>0</v>
      </c>
      <c r="S85" s="107"/>
      <c r="T85" s="119">
        <f>SUM(T83:T84)</f>
        <v>0</v>
      </c>
      <c r="U85" s="107"/>
      <c r="V85" s="142">
        <f>SUM(V83:V84)</f>
        <v>3047</v>
      </c>
      <c r="W85" s="107"/>
      <c r="X85" s="142">
        <f>SUM(X83:X84)</f>
        <v>440</v>
      </c>
      <c r="Y85" s="107"/>
      <c r="Z85" s="119">
        <f>SUM(Z83:Z84)</f>
        <v>0</v>
      </c>
      <c r="AA85" s="107"/>
      <c r="AB85" s="142">
        <f>SUM(AB83:AB84)</f>
        <v>-74</v>
      </c>
      <c r="AC85" s="110"/>
      <c r="AD85" s="142">
        <f>SUM(AD83:AD84)</f>
        <v>27</v>
      </c>
      <c r="AE85" s="110"/>
      <c r="AF85" s="142">
        <f>SUM(AF83:AF84)</f>
        <v>100</v>
      </c>
      <c r="AG85" s="107"/>
      <c r="AH85" s="119">
        <f>SUM(AH83:AH84)</f>
        <v>0</v>
      </c>
      <c r="AI85" s="107"/>
      <c r="AJ85" s="119">
        <f>SUM(AJ83:AJ84)</f>
        <v>0</v>
      </c>
      <c r="AK85" s="107"/>
      <c r="AL85" s="119">
        <f>SUM(AL83:AL84)</f>
        <v>134</v>
      </c>
      <c r="AM85" s="107"/>
      <c r="AN85" s="142">
        <f t="shared" si="21"/>
        <v>627</v>
      </c>
      <c r="AO85" s="107"/>
      <c r="AP85" s="142">
        <f>SUM(AP83:AP84)</f>
        <v>3674</v>
      </c>
      <c r="AQ85" s="61"/>
      <c r="AR85" s="142">
        <f>SUM(AR83:AR84)</f>
        <v>215</v>
      </c>
      <c r="AS85" s="61"/>
      <c r="AT85" s="55">
        <f>SUM(AT83:AT84)</f>
        <v>3889</v>
      </c>
      <c r="AU85" s="13"/>
    </row>
    <row r="86" spans="1:48" s="8" customFormat="1" ht="15.75" customHeight="1" x14ac:dyDescent="0.3">
      <c r="A86" s="48"/>
      <c r="B86" s="25"/>
      <c r="C86" s="1"/>
      <c r="D86" s="122"/>
      <c r="E86" s="123"/>
      <c r="F86" s="110"/>
      <c r="G86" s="107"/>
      <c r="H86" s="110"/>
      <c r="I86" s="107"/>
      <c r="J86" s="64"/>
      <c r="K86" s="107"/>
      <c r="L86" s="110"/>
      <c r="M86" s="107"/>
      <c r="N86" s="110"/>
      <c r="O86" s="107"/>
      <c r="P86" s="110"/>
      <c r="Q86" s="107"/>
      <c r="R86" s="110"/>
      <c r="S86" s="107"/>
      <c r="T86" s="110"/>
      <c r="U86" s="107"/>
      <c r="V86" s="61"/>
      <c r="W86" s="107"/>
      <c r="X86" s="61"/>
      <c r="Y86" s="107"/>
      <c r="Z86" s="116"/>
      <c r="AA86" s="107"/>
      <c r="AB86" s="61"/>
      <c r="AC86" s="116"/>
      <c r="AD86" s="61"/>
      <c r="AE86" s="116"/>
      <c r="AF86" s="61"/>
      <c r="AG86" s="107"/>
      <c r="AH86" s="116"/>
      <c r="AI86" s="107"/>
      <c r="AJ86" s="116"/>
      <c r="AK86" s="107"/>
      <c r="AL86" s="116"/>
      <c r="AM86" s="107"/>
      <c r="AN86" s="64"/>
      <c r="AO86" s="107"/>
      <c r="AP86" s="61"/>
      <c r="AQ86" s="61"/>
      <c r="AR86" s="61"/>
      <c r="AS86" s="61"/>
      <c r="AT86" s="61"/>
      <c r="AU86" s="13"/>
    </row>
    <row r="87" spans="1:48" s="134" customFormat="1" ht="15.75" customHeight="1" x14ac:dyDescent="0.3">
      <c r="A87" s="126"/>
      <c r="B87" s="127"/>
      <c r="C87" s="128" t="s">
        <v>138</v>
      </c>
      <c r="D87" s="125"/>
      <c r="E87" s="129"/>
      <c r="F87" s="130"/>
      <c r="G87" s="107"/>
      <c r="H87" s="130"/>
      <c r="I87" s="131"/>
      <c r="J87" s="151"/>
      <c r="K87" s="131"/>
      <c r="L87" s="130"/>
      <c r="M87" s="131"/>
      <c r="N87" s="130"/>
      <c r="O87" s="131"/>
      <c r="P87" s="130"/>
      <c r="Q87" s="131"/>
      <c r="R87" s="130"/>
      <c r="S87" s="131"/>
      <c r="T87" s="130"/>
      <c r="U87" s="131"/>
      <c r="V87" s="157"/>
      <c r="W87" s="131"/>
      <c r="X87" s="157"/>
      <c r="Y87" s="131"/>
      <c r="Z87" s="132"/>
      <c r="AA87" s="131"/>
      <c r="AB87" s="157"/>
      <c r="AC87" s="132"/>
      <c r="AD87" s="157"/>
      <c r="AE87" s="132"/>
      <c r="AF87" s="157"/>
      <c r="AG87" s="131"/>
      <c r="AH87" s="132"/>
      <c r="AI87" s="131"/>
      <c r="AJ87" s="132"/>
      <c r="AK87" s="131"/>
      <c r="AL87" s="132"/>
      <c r="AM87" s="131"/>
      <c r="AN87" s="151"/>
      <c r="AO87" s="131"/>
      <c r="AP87" s="157"/>
      <c r="AQ87" s="157"/>
      <c r="AR87" s="157"/>
      <c r="AS87" s="157"/>
      <c r="AT87" s="157"/>
      <c r="AU87" s="133"/>
    </row>
    <row r="88" spans="1:48" s="134" customFormat="1" ht="15.75" customHeight="1" x14ac:dyDescent="0.3">
      <c r="A88" s="126"/>
      <c r="B88" s="127"/>
      <c r="C88" s="128" t="s">
        <v>154</v>
      </c>
      <c r="D88" s="125"/>
      <c r="E88" s="129"/>
      <c r="F88" s="130">
        <v>0</v>
      </c>
      <c r="G88" s="111"/>
      <c r="H88" s="130">
        <v>0</v>
      </c>
      <c r="I88" s="136"/>
      <c r="J88" s="151">
        <v>0</v>
      </c>
      <c r="K88" s="136"/>
      <c r="L88" s="130">
        <v>0</v>
      </c>
      <c r="M88" s="136"/>
      <c r="N88" s="130">
        <v>0</v>
      </c>
      <c r="O88" s="136"/>
      <c r="P88" s="130">
        <v>0</v>
      </c>
      <c r="Q88" s="136"/>
      <c r="R88" s="130">
        <v>0</v>
      </c>
      <c r="S88" s="136"/>
      <c r="T88" s="130">
        <v>0</v>
      </c>
      <c r="U88" s="136"/>
      <c r="V88" s="151">
        <v>0</v>
      </c>
      <c r="W88" s="136"/>
      <c r="X88" s="151">
        <v>0</v>
      </c>
      <c r="Y88" s="136"/>
      <c r="Z88" s="130">
        <v>0</v>
      </c>
      <c r="AA88" s="136"/>
      <c r="AB88" s="151">
        <v>4</v>
      </c>
      <c r="AC88" s="130"/>
      <c r="AD88" s="151">
        <v>3</v>
      </c>
      <c r="AE88" s="130"/>
      <c r="AF88" s="151">
        <v>0</v>
      </c>
      <c r="AG88" s="136"/>
      <c r="AH88" s="130">
        <v>0</v>
      </c>
      <c r="AI88" s="136"/>
      <c r="AJ88" s="130">
        <v>0</v>
      </c>
      <c r="AK88" s="136"/>
      <c r="AL88" s="130">
        <v>0</v>
      </c>
      <c r="AM88" s="136"/>
      <c r="AN88" s="151">
        <f t="shared" ref="AN88:AN92" si="23">X88+Z88+AB88+AH88+AL88+AJ88+AD88+AF88</f>
        <v>7</v>
      </c>
      <c r="AO88" s="131"/>
      <c r="AP88" s="156">
        <f>SUM(F88,H88,J88,L88,N88,P88,R88,T88,V88,AN88)</f>
        <v>7</v>
      </c>
      <c r="AQ88" s="157"/>
      <c r="AR88" s="157"/>
      <c r="AS88" s="157"/>
      <c r="AT88" s="173">
        <f t="shared" ref="AT88:AT90" si="24">AP88+AR88</f>
        <v>7</v>
      </c>
      <c r="AU88" s="133"/>
    </row>
    <row r="89" spans="1:48" s="8" customFormat="1" ht="18.899999999999999" customHeight="1" x14ac:dyDescent="0.3">
      <c r="A89" s="48"/>
      <c r="B89" s="25"/>
      <c r="C89" s="6" t="s">
        <v>74</v>
      </c>
      <c r="D89" s="122"/>
      <c r="E89" s="123"/>
      <c r="F89" s="109">
        <v>0</v>
      </c>
      <c r="G89" s="107"/>
      <c r="H89" s="109">
        <v>0</v>
      </c>
      <c r="I89" s="107"/>
      <c r="J89" s="74">
        <v>0</v>
      </c>
      <c r="K89" s="107"/>
      <c r="L89" s="109">
        <v>0</v>
      </c>
      <c r="M89" s="107"/>
      <c r="N89" s="109">
        <v>0</v>
      </c>
      <c r="O89" s="107"/>
      <c r="P89" s="109">
        <v>0</v>
      </c>
      <c r="Q89" s="107"/>
      <c r="R89" s="109">
        <v>0</v>
      </c>
      <c r="S89" s="111"/>
      <c r="T89" s="109">
        <v>0</v>
      </c>
      <c r="U89" s="111"/>
      <c r="V89" s="74">
        <v>0</v>
      </c>
      <c r="W89" s="107"/>
      <c r="X89" s="74">
        <v>0</v>
      </c>
      <c r="Y89" s="107"/>
      <c r="Z89" s="109">
        <v>0</v>
      </c>
      <c r="AA89" s="107"/>
      <c r="AB89" s="74">
        <v>0</v>
      </c>
      <c r="AC89" s="109"/>
      <c r="AD89" s="74">
        <v>0</v>
      </c>
      <c r="AE89" s="109"/>
      <c r="AF89" s="74">
        <v>0</v>
      </c>
      <c r="AG89" s="107"/>
      <c r="AH89" s="109">
        <v>0</v>
      </c>
      <c r="AI89" s="107"/>
      <c r="AJ89" s="109">
        <v>0</v>
      </c>
      <c r="AK89" s="107"/>
      <c r="AL89" s="109">
        <v>0</v>
      </c>
      <c r="AM89" s="107"/>
      <c r="AN89" s="74">
        <f t="shared" si="23"/>
        <v>0</v>
      </c>
      <c r="AO89" s="107"/>
      <c r="AP89" s="74">
        <f>SUM(F89,H89,J89,L89,N89,P89,R89,T89,V89,AN89)</f>
        <v>0</v>
      </c>
      <c r="AQ89" s="61"/>
      <c r="AR89" s="74">
        <v>0</v>
      </c>
      <c r="AS89" s="61"/>
      <c r="AT89" s="152">
        <f t="shared" si="24"/>
        <v>0</v>
      </c>
      <c r="AU89" s="13"/>
    </row>
    <row r="90" spans="1:48" ht="18.899999999999999" customHeight="1" x14ac:dyDescent="0.3">
      <c r="C90" s="60" t="s">
        <v>63</v>
      </c>
      <c r="D90" s="122"/>
      <c r="E90" s="11"/>
      <c r="F90" s="109">
        <v>0</v>
      </c>
      <c r="G90" s="111"/>
      <c r="H90" s="109">
        <v>0</v>
      </c>
      <c r="I90" s="111"/>
      <c r="J90" s="74">
        <v>0</v>
      </c>
      <c r="K90" s="111"/>
      <c r="L90" s="109">
        <v>0</v>
      </c>
      <c r="M90" s="111"/>
      <c r="N90" s="109">
        <v>0</v>
      </c>
      <c r="O90" s="111"/>
      <c r="P90" s="109">
        <v>0</v>
      </c>
      <c r="Q90" s="111"/>
      <c r="R90" s="109">
        <v>0</v>
      </c>
      <c r="S90" s="111"/>
      <c r="T90" s="109">
        <v>0</v>
      </c>
      <c r="U90" s="111"/>
      <c r="V90" s="74">
        <v>0</v>
      </c>
      <c r="W90" s="110"/>
      <c r="X90" s="74">
        <v>0</v>
      </c>
      <c r="Y90" s="110"/>
      <c r="Z90" s="109">
        <v>0</v>
      </c>
      <c r="AA90" s="110"/>
      <c r="AB90" s="74">
        <v>0</v>
      </c>
      <c r="AC90" s="109"/>
      <c r="AD90" s="74">
        <v>0</v>
      </c>
      <c r="AE90" s="109"/>
      <c r="AF90" s="74">
        <v>0</v>
      </c>
      <c r="AG90" s="110"/>
      <c r="AH90" s="109">
        <v>0</v>
      </c>
      <c r="AI90" s="110"/>
      <c r="AJ90" s="109">
        <v>0</v>
      </c>
      <c r="AK90" s="110"/>
      <c r="AL90" s="110">
        <v>0</v>
      </c>
      <c r="AM90" s="110"/>
      <c r="AN90" s="64">
        <f t="shared" si="23"/>
        <v>0</v>
      </c>
      <c r="AO90" s="111"/>
      <c r="AP90" s="74">
        <f>SUM(F90,H90,J90,L90,N90,P90,R90,T90,V90,AN90)</f>
        <v>0</v>
      </c>
      <c r="AQ90" s="64"/>
      <c r="AR90" s="64">
        <v>0</v>
      </c>
      <c r="AS90" s="64"/>
      <c r="AT90" s="152">
        <f t="shared" si="24"/>
        <v>0</v>
      </c>
      <c r="AU90" s="15"/>
    </row>
    <row r="91" spans="1:48" ht="15" customHeight="1" x14ac:dyDescent="0.3">
      <c r="C91" s="60"/>
      <c r="D91" s="122"/>
      <c r="E91" s="11"/>
      <c r="F91" s="109"/>
      <c r="G91" s="111"/>
      <c r="H91" s="109"/>
      <c r="I91" s="111"/>
      <c r="J91" s="74"/>
      <c r="K91" s="111"/>
      <c r="L91" s="109"/>
      <c r="M91" s="111"/>
      <c r="N91" s="109"/>
      <c r="O91" s="111"/>
      <c r="P91" s="109"/>
      <c r="Q91" s="111"/>
      <c r="R91" s="110"/>
      <c r="S91" s="111"/>
      <c r="T91" s="110"/>
      <c r="U91" s="111"/>
      <c r="V91" s="64"/>
      <c r="W91" s="110"/>
      <c r="X91" s="74"/>
      <c r="Y91" s="110"/>
      <c r="Z91" s="109"/>
      <c r="AA91" s="110"/>
      <c r="AB91" s="74"/>
      <c r="AC91" s="109"/>
      <c r="AD91" s="74"/>
      <c r="AE91" s="109"/>
      <c r="AF91" s="74"/>
      <c r="AG91" s="110"/>
      <c r="AH91" s="109"/>
      <c r="AI91" s="110"/>
      <c r="AJ91" s="109"/>
      <c r="AK91" s="110"/>
      <c r="AL91" s="109"/>
      <c r="AM91" s="110"/>
      <c r="AN91" s="74">
        <f t="shared" si="23"/>
        <v>0</v>
      </c>
      <c r="AO91" s="111"/>
      <c r="AP91" s="64"/>
      <c r="AQ91" s="64"/>
      <c r="AR91" s="64"/>
      <c r="AS91" s="64"/>
      <c r="AT91" s="64"/>
      <c r="AU91" s="15"/>
    </row>
    <row r="92" spans="1:48" ht="18.899999999999999" customHeight="1" thickBot="1" x14ac:dyDescent="0.35">
      <c r="C92" s="24" t="s">
        <v>139</v>
      </c>
      <c r="D92" s="122"/>
      <c r="E92" s="11"/>
      <c r="F92" s="120">
        <f>F90+F89+F85+F80+F64+F88</f>
        <v>14979</v>
      </c>
      <c r="G92" s="107"/>
      <c r="H92" s="120">
        <f>H90+H89+H85+H80+H64+H88</f>
        <v>0</v>
      </c>
      <c r="I92" s="107"/>
      <c r="J92" s="68">
        <f>J90+J89+J85+J80+J64+J88</f>
        <v>4777</v>
      </c>
      <c r="K92" s="107"/>
      <c r="L92" s="120">
        <f>L90+L89+L85+L80+L64+L88</f>
        <v>0</v>
      </c>
      <c r="M92" s="107"/>
      <c r="N92" s="120">
        <f>N90+N89+N85+N80+N64+N88</f>
        <v>0</v>
      </c>
      <c r="O92" s="107"/>
      <c r="P92" s="120">
        <f>P90+P89+P85+P80+P64+P88</f>
        <v>0</v>
      </c>
      <c r="Q92" s="107"/>
      <c r="R92" s="120">
        <f>R90+R89+R85+R80+R64+R88</f>
        <v>0</v>
      </c>
      <c r="S92" s="107"/>
      <c r="T92" s="120">
        <f>T90+T89+T85+T80+T64+T88</f>
        <v>-269</v>
      </c>
      <c r="U92" s="107"/>
      <c r="V92" s="164">
        <f>V90+V89+V85+V80+V64+V88</f>
        <v>16002</v>
      </c>
      <c r="W92" s="107"/>
      <c r="X92" s="68">
        <f>X90+X89+X85+X80+X64+X88</f>
        <v>591</v>
      </c>
      <c r="Y92" s="107"/>
      <c r="Z92" s="120">
        <f>Z90+Z89+Z85+Z80+Z64+Z88</f>
        <v>0</v>
      </c>
      <c r="AA92" s="107"/>
      <c r="AB92" s="68">
        <f>AB90+AB89+AB85+AB80+AB64+AB88</f>
        <v>420</v>
      </c>
      <c r="AC92" s="107"/>
      <c r="AD92" s="68">
        <f>AD90+AD89+AD85+AD80+AD64+AD88</f>
        <v>4</v>
      </c>
      <c r="AE92" s="107"/>
      <c r="AF92" s="68">
        <f>AF90+AF89+AF85+AF80+AF64+AF88</f>
        <v>199</v>
      </c>
      <c r="AG92" s="107"/>
      <c r="AH92" s="120">
        <f>AH90+AH89+AH85+AH80+AH64+AH88</f>
        <v>0</v>
      </c>
      <c r="AI92" s="107"/>
      <c r="AJ92" s="120">
        <f>AJ90+AJ89+AJ85+AJ80+AJ64+AJ88</f>
        <v>109</v>
      </c>
      <c r="AK92" s="107"/>
      <c r="AL92" s="120">
        <f>AL90+AL89+AL85+AL80+AL64+AL88</f>
        <v>134</v>
      </c>
      <c r="AM92" s="107"/>
      <c r="AN92" s="68">
        <f t="shared" si="23"/>
        <v>1457</v>
      </c>
      <c r="AO92" s="107"/>
      <c r="AP92" s="164">
        <f>AP90+AP89+AP85+AP80+AP64+AP88</f>
        <v>36946</v>
      </c>
      <c r="AQ92" s="61"/>
      <c r="AR92" s="164">
        <f>AR90+AR89+AR85+AR80+AR64+AR88</f>
        <v>3497</v>
      </c>
      <c r="AS92" s="61"/>
      <c r="AT92" s="164">
        <f>AP92+AR92</f>
        <v>40443</v>
      </c>
      <c r="AU92" s="15"/>
    </row>
    <row r="93" spans="1:48" ht="18.899999999999999" customHeight="1" thickTop="1" thickBot="1" x14ac:dyDescent="0.35">
      <c r="C93" s="24"/>
      <c r="D93" s="122"/>
      <c r="E93" s="11"/>
      <c r="F93" s="52"/>
      <c r="G93" s="51"/>
      <c r="H93" s="52"/>
      <c r="I93" s="51"/>
      <c r="J93" s="61"/>
      <c r="K93" s="51"/>
      <c r="L93" s="52"/>
      <c r="M93" s="51"/>
      <c r="N93" s="52"/>
      <c r="O93" s="51"/>
      <c r="P93" s="52"/>
      <c r="Q93" s="51"/>
      <c r="R93" s="52"/>
      <c r="S93" s="51"/>
      <c r="T93" s="51"/>
      <c r="U93" s="51"/>
      <c r="V93" s="61"/>
      <c r="W93" s="52"/>
      <c r="X93" s="61"/>
      <c r="Y93" s="52"/>
      <c r="Z93" s="52"/>
      <c r="AA93" s="52"/>
      <c r="AB93" s="61"/>
      <c r="AC93" s="52"/>
      <c r="AD93" s="61"/>
      <c r="AE93" s="52"/>
      <c r="AF93" s="61"/>
      <c r="AG93" s="52"/>
      <c r="AH93" s="52"/>
      <c r="AI93" s="52"/>
      <c r="AJ93" s="52"/>
      <c r="AK93" s="52"/>
      <c r="AL93" s="52"/>
      <c r="AM93" s="52"/>
      <c r="AN93" s="61"/>
      <c r="AO93" s="52"/>
      <c r="AP93" s="61"/>
      <c r="AQ93" s="61"/>
      <c r="AR93" s="61"/>
      <c r="AS93" s="61"/>
      <c r="AT93" s="61"/>
      <c r="AU93" s="51"/>
      <c r="AV93" s="15"/>
    </row>
    <row r="94" spans="1:48" s="5" customFormat="1" ht="18.899999999999999" customHeight="1" x14ac:dyDescent="0.3">
      <c r="A94" s="84"/>
      <c r="B94" s="81"/>
      <c r="C94" s="95" t="s">
        <v>128</v>
      </c>
      <c r="D94" s="86"/>
      <c r="E94" s="87"/>
      <c r="F94" s="90"/>
      <c r="G94" s="90"/>
      <c r="H94" s="90"/>
      <c r="I94" s="90"/>
      <c r="J94" s="153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160"/>
      <c r="W94" s="22"/>
      <c r="X94" s="61"/>
      <c r="Y94" s="22"/>
      <c r="Z94" s="22"/>
      <c r="AA94" s="22"/>
      <c r="AB94" s="61"/>
      <c r="AC94" s="22"/>
      <c r="AD94" s="61"/>
      <c r="AE94" s="22"/>
      <c r="AF94" s="61"/>
      <c r="AG94" s="22"/>
      <c r="AH94" s="22"/>
      <c r="AI94" s="22"/>
      <c r="AJ94" s="22"/>
      <c r="AK94" s="22"/>
      <c r="AL94" s="22"/>
      <c r="AM94" s="22"/>
      <c r="AN94" s="61"/>
      <c r="AO94" s="22"/>
      <c r="AP94" s="61"/>
      <c r="AQ94" s="61"/>
      <c r="AR94" s="61"/>
      <c r="AS94" s="61"/>
      <c r="AT94" s="61"/>
      <c r="AU94" s="22"/>
    </row>
    <row r="95" spans="1:48" s="5" customFormat="1" ht="18.899999999999999" customHeight="1" x14ac:dyDescent="0.3">
      <c r="A95" s="96"/>
      <c r="B95" s="10"/>
      <c r="C95" s="97" t="s">
        <v>129</v>
      </c>
      <c r="D95" s="12"/>
      <c r="E95" s="123"/>
      <c r="F95" s="94"/>
      <c r="G95" s="46"/>
      <c r="H95" s="46"/>
      <c r="I95" s="46"/>
      <c r="J95" s="61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161"/>
      <c r="W95" s="46"/>
      <c r="X95" s="152"/>
      <c r="Y95" s="46"/>
      <c r="Z95" s="20"/>
      <c r="AA95" s="46"/>
      <c r="AB95" s="152"/>
      <c r="AC95" s="20"/>
      <c r="AD95" s="152"/>
      <c r="AE95" s="20"/>
      <c r="AF95" s="152"/>
      <c r="AG95" s="46"/>
      <c r="AH95" s="20"/>
      <c r="AI95" s="46"/>
      <c r="AJ95" s="20"/>
      <c r="AK95" s="46"/>
      <c r="AL95" s="20"/>
      <c r="AM95" s="46"/>
      <c r="AN95" s="152"/>
      <c r="AO95" s="20"/>
      <c r="AP95" s="152"/>
      <c r="AQ95" s="61"/>
      <c r="AR95" s="152"/>
      <c r="AS95" s="61"/>
      <c r="AT95" s="152"/>
      <c r="AU95" s="46"/>
    </row>
    <row r="96" spans="1:48" ht="18.899999999999999" customHeight="1" x14ac:dyDescent="0.3">
      <c r="A96" s="96"/>
      <c r="B96" s="10"/>
      <c r="C96" s="83" t="s">
        <v>127</v>
      </c>
      <c r="D96" s="83"/>
      <c r="E96" s="123"/>
      <c r="F96" s="94"/>
      <c r="H96" s="83"/>
      <c r="I96" s="46"/>
      <c r="J96" s="154"/>
      <c r="K96" s="46"/>
      <c r="L96" s="83"/>
      <c r="M96" s="46"/>
      <c r="N96" s="83"/>
      <c r="O96" s="46"/>
      <c r="P96" s="83"/>
      <c r="Q96" s="46"/>
      <c r="R96" s="83"/>
      <c r="S96" s="46"/>
      <c r="T96" s="46"/>
      <c r="U96" s="46"/>
      <c r="V96" s="161"/>
      <c r="W96" s="46"/>
      <c r="X96" s="152"/>
      <c r="Y96" s="46"/>
      <c r="Z96" s="20"/>
      <c r="AA96" s="46"/>
      <c r="AB96" s="152"/>
      <c r="AC96" s="20"/>
      <c r="AD96" s="152"/>
      <c r="AE96" s="20"/>
      <c r="AF96" s="152"/>
      <c r="AG96" s="46"/>
      <c r="AH96" s="20"/>
      <c r="AI96" s="46"/>
      <c r="AJ96" s="20"/>
      <c r="AK96" s="46"/>
      <c r="AL96" s="20"/>
      <c r="AM96" s="46"/>
      <c r="AN96" s="152"/>
      <c r="AO96" s="20"/>
      <c r="AP96" s="152"/>
      <c r="AQ96" s="61"/>
      <c r="AR96" s="152"/>
      <c r="AS96" s="61"/>
      <c r="AT96" s="152"/>
      <c r="AU96" s="46"/>
      <c r="AV96" s="9"/>
    </row>
    <row r="97" spans="1:48" s="5" customFormat="1" ht="18.899999999999999" customHeight="1" thickBot="1" x14ac:dyDescent="0.35">
      <c r="A97" s="91"/>
      <c r="B97" s="82"/>
      <c r="C97" s="98" t="s">
        <v>93</v>
      </c>
      <c r="D97" s="99"/>
      <c r="E97" s="92"/>
      <c r="F97" s="93"/>
      <c r="G97" s="93"/>
      <c r="H97" s="93"/>
      <c r="I97" s="93"/>
      <c r="J97" s="150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162"/>
      <c r="W97" s="22"/>
      <c r="X97" s="61"/>
      <c r="Y97" s="22"/>
      <c r="Z97" s="22"/>
      <c r="AA97" s="22"/>
      <c r="AB97" s="61"/>
      <c r="AC97" s="22"/>
      <c r="AD97" s="61"/>
      <c r="AE97" s="22"/>
      <c r="AF97" s="61"/>
      <c r="AG97" s="22"/>
      <c r="AH97" s="22"/>
      <c r="AI97" s="22"/>
      <c r="AJ97" s="22"/>
      <c r="AK97" s="22"/>
      <c r="AL97" s="22"/>
      <c r="AM97" s="22"/>
      <c r="AN97" s="61"/>
      <c r="AO97" s="22"/>
      <c r="AP97" s="61"/>
      <c r="AQ97" s="61"/>
      <c r="AR97" s="61"/>
      <c r="AS97" s="61"/>
      <c r="AT97" s="61"/>
      <c r="AU97" s="22"/>
    </row>
    <row r="98" spans="1:48" ht="18.899999999999999" customHeight="1" x14ac:dyDescent="0.3">
      <c r="C98" s="23"/>
      <c r="D98" s="23"/>
      <c r="E98" s="123"/>
      <c r="F98" s="21"/>
      <c r="I98" s="46"/>
      <c r="K98" s="46"/>
      <c r="M98" s="46"/>
      <c r="O98" s="46"/>
      <c r="Q98" s="46"/>
      <c r="R98" s="21"/>
      <c r="S98" s="46"/>
      <c r="T98" s="46"/>
      <c r="U98" s="46"/>
      <c r="V98" s="152"/>
      <c r="W98" s="46"/>
      <c r="X98" s="152"/>
      <c r="Y98" s="46"/>
      <c r="Z98" s="20"/>
      <c r="AA98" s="46"/>
      <c r="AB98" s="152"/>
      <c r="AC98" s="20"/>
      <c r="AD98" s="152"/>
      <c r="AE98" s="20"/>
      <c r="AF98" s="152"/>
      <c r="AG98" s="46"/>
      <c r="AH98" s="20"/>
      <c r="AI98" s="46"/>
      <c r="AJ98" s="20"/>
      <c r="AK98" s="46"/>
      <c r="AL98" s="20"/>
      <c r="AM98" s="46"/>
      <c r="AN98" s="152"/>
      <c r="AO98" s="20"/>
      <c r="AP98" s="152"/>
      <c r="AQ98" s="61"/>
      <c r="AR98" s="152"/>
      <c r="AS98" s="61"/>
      <c r="AT98" s="152"/>
      <c r="AU98" s="46"/>
      <c r="AV98" s="9"/>
    </row>
    <row r="99" spans="1:48" ht="23.25" customHeight="1" x14ac:dyDescent="0.3">
      <c r="AO99" s="10"/>
      <c r="AU99" s="2"/>
    </row>
    <row r="100" spans="1:48" ht="23.25" customHeight="1" x14ac:dyDescent="0.3">
      <c r="AO100" s="10"/>
      <c r="AU100" s="2"/>
    </row>
    <row r="101" spans="1:48" ht="23.25" customHeight="1" x14ac:dyDescent="0.3">
      <c r="AO101" s="10"/>
      <c r="AU101" s="2"/>
    </row>
    <row r="102" spans="1:48" ht="23.25" customHeight="1" x14ac:dyDescent="0.3">
      <c r="AO102" s="10"/>
      <c r="AU102" s="2"/>
    </row>
    <row r="103" spans="1:48" ht="23.25" customHeight="1" x14ac:dyDescent="0.3">
      <c r="AO103" s="10"/>
      <c r="AU103" s="2"/>
    </row>
    <row r="104" spans="1:48" ht="23.25" customHeight="1" x14ac:dyDescent="0.3">
      <c r="AO104" s="10"/>
      <c r="AU104" s="2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3"/>
  <sheetViews>
    <sheetView view="pageBreakPreview" zoomScale="85" zoomScaleNormal="100" zoomScaleSheetLayoutView="85" workbookViewId="0">
      <selection activeCell="H81" sqref="H81"/>
    </sheetView>
  </sheetViews>
  <sheetFormatPr defaultColWidth="35" defaultRowHeight="20.25" customHeight="1" x14ac:dyDescent="0.3"/>
  <cols>
    <col min="1" max="1" width="72.19921875" style="2" customWidth="1"/>
    <col min="2" max="2" width="12.8984375" style="42" customWidth="1"/>
    <col min="3" max="3" width="1.09765625" style="2" customWidth="1"/>
    <col min="4" max="4" width="12.8984375" style="42" customWidth="1"/>
    <col min="5" max="5" width="1.09765625" style="2" customWidth="1"/>
    <col min="6" max="6" width="12.8984375" style="2" customWidth="1"/>
    <col min="7" max="7" width="1.09765625" style="2" customWidth="1"/>
    <col min="8" max="8" width="12.8984375" style="2" customWidth="1"/>
    <col min="9" max="9" width="10.3984375" style="2" customWidth="1"/>
    <col min="10" max="16384" width="35" style="2"/>
  </cols>
  <sheetData>
    <row r="1" spans="1:8" s="29" customFormat="1" ht="20.25" customHeight="1" x14ac:dyDescent="0.4">
      <c r="A1" s="30" t="s">
        <v>162</v>
      </c>
    </row>
    <row r="2" spans="1:8" s="31" customFormat="1" ht="20.25" customHeight="1" x14ac:dyDescent="0.35">
      <c r="A2" s="211" t="s">
        <v>82</v>
      </c>
    </row>
    <row r="3" spans="1:8" ht="20.25" customHeight="1" x14ac:dyDescent="0.3">
      <c r="A3" s="209"/>
      <c r="B3" s="2"/>
      <c r="D3" s="2"/>
    </row>
    <row r="4" spans="1:8" ht="20.25" customHeight="1" x14ac:dyDescent="0.3">
      <c r="A4" s="209"/>
      <c r="B4" s="258" t="s">
        <v>46</v>
      </c>
      <c r="C4" s="258"/>
      <c r="D4" s="258"/>
      <c r="F4" s="258" t="s">
        <v>47</v>
      </c>
      <c r="G4" s="258"/>
      <c r="H4" s="258"/>
    </row>
    <row r="5" spans="1:8" ht="20.25" customHeight="1" x14ac:dyDescent="0.3">
      <c r="A5" s="6"/>
      <c r="B5" s="259" t="s">
        <v>164</v>
      </c>
      <c r="C5" s="259"/>
      <c r="D5" s="259"/>
      <c r="E5" s="219"/>
      <c r="F5" s="259" t="s">
        <v>164</v>
      </c>
      <c r="G5" s="259"/>
      <c r="H5" s="259"/>
    </row>
    <row r="6" spans="1:8" ht="16.5" customHeight="1" x14ac:dyDescent="0.3">
      <c r="A6" s="6"/>
      <c r="B6" s="261" t="s">
        <v>205</v>
      </c>
      <c r="C6" s="261"/>
      <c r="D6" s="261"/>
      <c r="E6" s="219"/>
      <c r="F6" s="273" t="s">
        <v>205</v>
      </c>
      <c r="G6" s="273"/>
      <c r="H6" s="273"/>
    </row>
    <row r="7" spans="1:8" ht="16.5" customHeight="1" x14ac:dyDescent="0.3">
      <c r="A7" s="6"/>
      <c r="B7" s="261" t="s">
        <v>163</v>
      </c>
      <c r="C7" s="261"/>
      <c r="D7" s="261"/>
      <c r="E7" s="219"/>
      <c r="F7" s="261" t="s">
        <v>163</v>
      </c>
      <c r="G7" s="261"/>
      <c r="H7" s="261"/>
    </row>
    <row r="8" spans="1:8" ht="20.25" customHeight="1" x14ac:dyDescent="0.3">
      <c r="A8" s="209"/>
      <c r="B8" s="222">
        <v>2021</v>
      </c>
      <c r="C8" s="222"/>
      <c r="D8" s="222">
        <v>2020</v>
      </c>
      <c r="E8" s="222"/>
      <c r="F8" s="222">
        <v>2021</v>
      </c>
      <c r="G8" s="222"/>
      <c r="H8" s="222">
        <v>2020</v>
      </c>
    </row>
    <row r="9" spans="1:8" ht="17.25" customHeight="1" x14ac:dyDescent="0.3">
      <c r="A9" s="6"/>
      <c r="B9" s="260" t="s">
        <v>55</v>
      </c>
      <c r="C9" s="260"/>
      <c r="D9" s="260"/>
      <c r="E9" s="260"/>
      <c r="F9" s="260"/>
      <c r="G9" s="260"/>
      <c r="H9" s="260"/>
    </row>
    <row r="10" spans="1:8" ht="20.25" customHeight="1" x14ac:dyDescent="0.3">
      <c r="A10" s="100" t="s">
        <v>39</v>
      </c>
      <c r="B10" s="15"/>
      <c r="C10" s="26"/>
      <c r="D10" s="15"/>
      <c r="E10" s="26"/>
      <c r="F10" s="26"/>
      <c r="G10" s="26"/>
      <c r="H10" s="26"/>
    </row>
    <row r="11" spans="1:8" ht="20.25" customHeight="1" x14ac:dyDescent="0.3">
      <c r="A11" s="28" t="s">
        <v>190</v>
      </c>
      <c r="B11" s="15">
        <v>175486</v>
      </c>
      <c r="C11" s="26"/>
      <c r="D11" s="15">
        <v>296869</v>
      </c>
      <c r="E11" s="26"/>
      <c r="F11" s="15">
        <v>51153</v>
      </c>
      <c r="G11" s="26"/>
      <c r="H11" s="15">
        <v>205091</v>
      </c>
    </row>
    <row r="12" spans="1:8" ht="20.25" customHeight="1" x14ac:dyDescent="0.3">
      <c r="A12" s="9" t="s">
        <v>218</v>
      </c>
      <c r="B12" s="15"/>
      <c r="C12" s="26"/>
      <c r="D12" s="15"/>
      <c r="E12" s="26"/>
      <c r="F12" s="15"/>
      <c r="G12" s="26"/>
      <c r="H12" s="15"/>
    </row>
    <row r="13" spans="1:8" ht="20.25" customHeight="1" x14ac:dyDescent="0.3">
      <c r="A13" s="2" t="s">
        <v>258</v>
      </c>
      <c r="B13" s="15">
        <v>52881</v>
      </c>
      <c r="C13" s="26"/>
      <c r="D13" s="15">
        <v>61469</v>
      </c>
      <c r="E13" s="26"/>
      <c r="F13" s="15">
        <v>16051</v>
      </c>
      <c r="G13" s="26"/>
      <c r="H13" s="15">
        <v>51398</v>
      </c>
    </row>
    <row r="14" spans="1:8" ht="20.25" customHeight="1" x14ac:dyDescent="0.3">
      <c r="A14" s="28" t="s">
        <v>40</v>
      </c>
      <c r="B14" s="15">
        <v>41184</v>
      </c>
      <c r="C14" s="26"/>
      <c r="D14" s="15">
        <v>59425</v>
      </c>
      <c r="E14" s="26"/>
      <c r="F14" s="15">
        <v>30166</v>
      </c>
      <c r="G14" s="26"/>
      <c r="H14" s="15">
        <v>48425</v>
      </c>
    </row>
    <row r="15" spans="1:8" ht="20.25" customHeight="1" x14ac:dyDescent="0.3">
      <c r="A15" s="28" t="s">
        <v>135</v>
      </c>
      <c r="B15" s="15">
        <v>2406</v>
      </c>
      <c r="C15" s="26"/>
      <c r="D15" s="15">
        <v>2670</v>
      </c>
      <c r="E15" s="26"/>
      <c r="F15" s="15">
        <v>1803</v>
      </c>
      <c r="G15" s="26"/>
      <c r="H15" s="15">
        <v>711</v>
      </c>
    </row>
    <row r="16" spans="1:8" ht="20.25" customHeight="1" x14ac:dyDescent="0.3">
      <c r="A16" s="194" t="s">
        <v>292</v>
      </c>
      <c r="B16" s="74">
        <v>-65</v>
      </c>
      <c r="C16" s="71"/>
      <c r="D16" s="74">
        <v>205</v>
      </c>
      <c r="E16" s="178"/>
      <c r="F16" s="74">
        <v>-90</v>
      </c>
      <c r="G16" s="71"/>
      <c r="H16" s="74">
        <v>82</v>
      </c>
    </row>
    <row r="17" spans="1:10" ht="20.25" customHeight="1" x14ac:dyDescent="0.3">
      <c r="A17" s="194" t="s">
        <v>293</v>
      </c>
      <c r="B17" s="74">
        <v>-1</v>
      </c>
      <c r="C17" s="71"/>
      <c r="D17" s="74">
        <v>0</v>
      </c>
      <c r="E17" s="178"/>
      <c r="F17" s="74">
        <v>-1</v>
      </c>
      <c r="G17" s="71"/>
      <c r="H17" s="74">
        <v>0</v>
      </c>
    </row>
    <row r="18" spans="1:10" ht="20.25" customHeight="1" x14ac:dyDescent="0.3">
      <c r="A18" s="194" t="s">
        <v>294</v>
      </c>
      <c r="B18" s="74">
        <v>-9</v>
      </c>
      <c r="C18" s="71"/>
      <c r="D18" s="74">
        <v>0</v>
      </c>
      <c r="E18" s="178"/>
      <c r="F18" s="74">
        <v>-9</v>
      </c>
      <c r="G18" s="71"/>
      <c r="H18" s="74">
        <v>0</v>
      </c>
    </row>
    <row r="19" spans="1:10" ht="20.25" customHeight="1" x14ac:dyDescent="0.3">
      <c r="A19" s="194" t="s">
        <v>295</v>
      </c>
      <c r="B19" s="74">
        <v>-35029</v>
      </c>
      <c r="C19" s="71"/>
      <c r="D19" s="74">
        <v>91266</v>
      </c>
      <c r="E19" s="178"/>
      <c r="F19" s="74">
        <v>-31126</v>
      </c>
      <c r="G19" s="71"/>
      <c r="H19" s="74">
        <v>93590</v>
      </c>
    </row>
    <row r="20" spans="1:10" ht="20.25" customHeight="1" x14ac:dyDescent="0.3">
      <c r="A20" s="6" t="s">
        <v>310</v>
      </c>
      <c r="B20" s="74">
        <v>2141</v>
      </c>
      <c r="C20" s="71"/>
      <c r="D20" s="74">
        <v>27058</v>
      </c>
      <c r="E20" s="178"/>
      <c r="F20" s="74">
        <v>0</v>
      </c>
      <c r="G20" s="71"/>
      <c r="H20" s="74">
        <v>0</v>
      </c>
    </row>
    <row r="21" spans="1:10" ht="20.25" customHeight="1" x14ac:dyDescent="0.3">
      <c r="A21" s="2" t="s">
        <v>219</v>
      </c>
      <c r="B21" s="74">
        <v>-119</v>
      </c>
      <c r="C21" s="71"/>
      <c r="D21" s="74">
        <v>-315</v>
      </c>
      <c r="E21" s="178"/>
      <c r="F21" s="74">
        <v>-105</v>
      </c>
      <c r="G21" s="71"/>
      <c r="H21" s="74">
        <v>-315</v>
      </c>
    </row>
    <row r="22" spans="1:10" ht="20.25" customHeight="1" x14ac:dyDescent="0.3">
      <c r="A22" s="194" t="s">
        <v>296</v>
      </c>
      <c r="B22" s="74">
        <v>703</v>
      </c>
      <c r="C22" s="71"/>
      <c r="D22" s="74">
        <v>735</v>
      </c>
      <c r="E22" s="178"/>
      <c r="F22" s="74">
        <v>2340</v>
      </c>
      <c r="G22" s="71"/>
      <c r="H22" s="74">
        <v>659</v>
      </c>
    </row>
    <row r="23" spans="1:10" ht="20.25" customHeight="1" x14ac:dyDescent="0.3">
      <c r="A23" s="6" t="s">
        <v>226</v>
      </c>
      <c r="B23" s="74">
        <v>-57423</v>
      </c>
      <c r="C23" s="71"/>
      <c r="D23" s="74">
        <v>-57243</v>
      </c>
      <c r="E23" s="178"/>
      <c r="F23" s="74">
        <v>-38945</v>
      </c>
      <c r="G23" s="71"/>
      <c r="H23" s="74">
        <v>-38560</v>
      </c>
    </row>
    <row r="24" spans="1:10" ht="20.25" customHeight="1" x14ac:dyDescent="0.3">
      <c r="A24" s="2" t="s">
        <v>317</v>
      </c>
      <c r="B24" s="74">
        <v>242</v>
      </c>
      <c r="C24" s="71"/>
      <c r="D24" s="74">
        <v>-201575</v>
      </c>
      <c r="E24" s="178"/>
      <c r="F24" s="74">
        <v>0</v>
      </c>
      <c r="G24" s="71"/>
      <c r="H24" s="74">
        <v>0</v>
      </c>
    </row>
    <row r="25" spans="1:10" ht="20.25" customHeight="1" x14ac:dyDescent="0.3">
      <c r="A25" s="2" t="s">
        <v>318</v>
      </c>
      <c r="B25" s="235">
        <v>0</v>
      </c>
      <c r="C25" s="178"/>
      <c r="D25" s="235">
        <v>796</v>
      </c>
      <c r="E25" s="178"/>
      <c r="F25" s="235">
        <v>0</v>
      </c>
      <c r="G25" s="178"/>
      <c r="H25" s="235">
        <v>0</v>
      </c>
    </row>
    <row r="26" spans="1:10" ht="20.25" customHeight="1" x14ac:dyDescent="0.3">
      <c r="A26" s="2" t="s">
        <v>243</v>
      </c>
      <c r="B26" s="235">
        <v>0</v>
      </c>
      <c r="C26" s="178"/>
      <c r="D26" s="235">
        <v>0</v>
      </c>
      <c r="E26" s="178"/>
      <c r="F26" s="235">
        <v>0</v>
      </c>
      <c r="G26" s="178"/>
      <c r="H26" s="235">
        <v>-308242</v>
      </c>
    </row>
    <row r="27" spans="1:10" ht="20.25" customHeight="1" x14ac:dyDescent="0.3">
      <c r="A27" s="28" t="s">
        <v>109</v>
      </c>
      <c r="B27" s="74">
        <v>-21875</v>
      </c>
      <c r="C27" s="71"/>
      <c r="D27" s="74">
        <v>-25675</v>
      </c>
      <c r="E27" s="178"/>
      <c r="F27" s="74">
        <v>-46409</v>
      </c>
      <c r="G27" s="71"/>
      <c r="H27" s="74">
        <v>-54540</v>
      </c>
    </row>
    <row r="28" spans="1:10" ht="20.25" customHeight="1" x14ac:dyDescent="0.3">
      <c r="B28" s="69">
        <f>SUM(B11:B27)</f>
        <v>160522</v>
      </c>
      <c r="C28" s="26"/>
      <c r="D28" s="69">
        <f>SUM(D11:D27)</f>
        <v>255685</v>
      </c>
      <c r="E28" s="26"/>
      <c r="F28" s="69">
        <f>SUM(F11:F27)</f>
        <v>-15172</v>
      </c>
      <c r="G28" s="26"/>
      <c r="H28" s="69">
        <f>SUM(H11:H27)</f>
        <v>-1701</v>
      </c>
    </row>
    <row r="29" spans="1:10" ht="20.25" customHeight="1" x14ac:dyDescent="0.3">
      <c r="A29" s="101" t="s">
        <v>41</v>
      </c>
      <c r="B29" s="15"/>
      <c r="C29" s="26"/>
      <c r="D29" s="15"/>
      <c r="E29" s="26"/>
      <c r="F29" s="26"/>
      <c r="G29" s="26"/>
      <c r="H29" s="26"/>
    </row>
    <row r="30" spans="1:10" ht="20.25" customHeight="1" x14ac:dyDescent="0.3">
      <c r="A30" s="28" t="s">
        <v>238</v>
      </c>
      <c r="B30" s="74">
        <v>-16893</v>
      </c>
      <c r="C30" s="71"/>
      <c r="D30" s="74">
        <v>236064</v>
      </c>
      <c r="E30" s="26"/>
      <c r="F30" s="74">
        <v>23201</v>
      </c>
      <c r="G30" s="71"/>
      <c r="H30" s="74">
        <v>278308</v>
      </c>
    </row>
    <row r="31" spans="1:10" ht="20.25" customHeight="1" x14ac:dyDescent="0.3">
      <c r="A31" s="28" t="s">
        <v>265</v>
      </c>
      <c r="B31" s="74">
        <v>-30543</v>
      </c>
      <c r="C31" s="71"/>
      <c r="D31" s="74">
        <v>-4006</v>
      </c>
      <c r="E31" s="26"/>
      <c r="F31" s="74">
        <v>0</v>
      </c>
      <c r="G31" s="71"/>
      <c r="H31" s="74">
        <v>0</v>
      </c>
    </row>
    <row r="32" spans="1:10" ht="20.25" customHeight="1" x14ac:dyDescent="0.3">
      <c r="A32" s="28" t="s">
        <v>3</v>
      </c>
      <c r="B32" s="74">
        <v>0</v>
      </c>
      <c r="C32" s="71"/>
      <c r="D32" s="74">
        <v>12501</v>
      </c>
      <c r="E32" s="26"/>
      <c r="F32" s="74">
        <v>0</v>
      </c>
      <c r="G32" s="71"/>
      <c r="H32" s="74">
        <v>13270</v>
      </c>
      <c r="J32" s="178"/>
    </row>
    <row r="33" spans="1:8" ht="20.25" customHeight="1" x14ac:dyDescent="0.3">
      <c r="A33" s="28" t="s">
        <v>10</v>
      </c>
      <c r="B33" s="74">
        <v>3329</v>
      </c>
      <c r="C33" s="71"/>
      <c r="D33" s="74">
        <v>-51239</v>
      </c>
      <c r="E33" s="26"/>
      <c r="F33" s="74">
        <v>3074</v>
      </c>
      <c r="G33" s="71"/>
      <c r="H33" s="74">
        <v>1</v>
      </c>
    </row>
    <row r="34" spans="1:8" ht="20.25" customHeight="1" x14ac:dyDescent="0.3">
      <c r="A34" s="28" t="s">
        <v>239</v>
      </c>
      <c r="B34" s="74">
        <v>9745</v>
      </c>
      <c r="C34" s="71"/>
      <c r="D34" s="74">
        <v>-8368</v>
      </c>
      <c r="E34" s="26"/>
      <c r="F34" s="74">
        <v>-1065</v>
      </c>
      <c r="G34" s="71"/>
      <c r="H34" s="74">
        <v>-13913</v>
      </c>
    </row>
    <row r="35" spans="1:8" ht="20.25" customHeight="1" x14ac:dyDescent="0.3">
      <c r="A35" s="28" t="s">
        <v>170</v>
      </c>
      <c r="B35" s="74">
        <v>-23701</v>
      </c>
      <c r="C35" s="71"/>
      <c r="D35" s="74">
        <v>-8424</v>
      </c>
      <c r="E35" s="26"/>
      <c r="F35" s="74">
        <v>-327</v>
      </c>
      <c r="G35" s="71"/>
      <c r="H35" s="74">
        <v>474</v>
      </c>
    </row>
    <row r="36" spans="1:8" ht="20.25" customHeight="1" x14ac:dyDescent="0.3">
      <c r="A36" s="28" t="s">
        <v>175</v>
      </c>
      <c r="B36" s="74">
        <v>23747</v>
      </c>
      <c r="C36" s="71"/>
      <c r="D36" s="74">
        <v>-1078</v>
      </c>
      <c r="E36" s="26"/>
      <c r="F36" s="74">
        <v>24882</v>
      </c>
      <c r="G36" s="71"/>
      <c r="H36" s="74">
        <v>28</v>
      </c>
    </row>
    <row r="37" spans="1:8" ht="20.25" customHeight="1" x14ac:dyDescent="0.3">
      <c r="A37" s="28" t="s">
        <v>267</v>
      </c>
      <c r="B37" s="74">
        <v>17503</v>
      </c>
      <c r="C37" s="71"/>
      <c r="D37" s="74">
        <v>-12530</v>
      </c>
      <c r="E37" s="26"/>
      <c r="F37" s="74">
        <v>0</v>
      </c>
      <c r="G37" s="71"/>
      <c r="H37" s="74">
        <v>0</v>
      </c>
    </row>
    <row r="38" spans="1:8" ht="20.25" customHeight="1" x14ac:dyDescent="0.3">
      <c r="A38" s="28" t="s">
        <v>234</v>
      </c>
      <c r="B38" s="74">
        <v>1870</v>
      </c>
      <c r="C38" s="71"/>
      <c r="D38" s="74">
        <v>-9284</v>
      </c>
      <c r="E38" s="26"/>
      <c r="F38" s="74">
        <v>892</v>
      </c>
      <c r="G38" s="71"/>
      <c r="H38" s="74">
        <v>-2378</v>
      </c>
    </row>
    <row r="39" spans="1:8" ht="20.25" customHeight="1" x14ac:dyDescent="0.3">
      <c r="A39" s="28" t="s">
        <v>15</v>
      </c>
      <c r="B39" s="74">
        <v>-23782</v>
      </c>
      <c r="C39" s="71"/>
      <c r="D39" s="74">
        <v>-20715</v>
      </c>
      <c r="E39" s="26"/>
      <c r="F39" s="71">
        <v>-741</v>
      </c>
      <c r="G39" s="26"/>
      <c r="H39" s="71">
        <v>-4402</v>
      </c>
    </row>
    <row r="40" spans="1:8" ht="20.25" customHeight="1" x14ac:dyDescent="0.3">
      <c r="A40" s="28" t="s">
        <v>174</v>
      </c>
      <c r="B40" s="63">
        <v>2987</v>
      </c>
      <c r="C40" s="71"/>
      <c r="D40" s="63">
        <v>6723</v>
      </c>
      <c r="E40" s="26"/>
      <c r="F40" s="176">
        <v>674</v>
      </c>
      <c r="G40" s="26"/>
      <c r="H40" s="176">
        <v>-315</v>
      </c>
    </row>
    <row r="41" spans="1:8" ht="20.25" customHeight="1" x14ac:dyDescent="0.3">
      <c r="A41" s="28" t="s">
        <v>319</v>
      </c>
      <c r="B41" s="170">
        <f>SUM(B28:B40)</f>
        <v>124784</v>
      </c>
      <c r="C41" s="26"/>
      <c r="D41" s="170">
        <f>SUM(D28:D40)</f>
        <v>395329</v>
      </c>
      <c r="E41" s="26"/>
      <c r="F41" s="170">
        <f>SUM(F28:F40)</f>
        <v>35418</v>
      </c>
      <c r="G41" s="26"/>
      <c r="H41" s="170">
        <f>SUM(H28:H40)</f>
        <v>269372</v>
      </c>
    </row>
    <row r="42" spans="1:8" ht="20.25" customHeight="1" x14ac:dyDescent="0.3">
      <c r="A42" s="28" t="s">
        <v>220</v>
      </c>
      <c r="B42" s="15">
        <v>-13571</v>
      </c>
      <c r="C42" s="26"/>
      <c r="D42" s="15">
        <v>-44698</v>
      </c>
      <c r="E42" s="26"/>
      <c r="F42" s="74">
        <v>-1761</v>
      </c>
      <c r="G42" s="26"/>
      <c r="H42" s="74">
        <v>-34854</v>
      </c>
    </row>
    <row r="43" spans="1:8" ht="20.25" customHeight="1" x14ac:dyDescent="0.3">
      <c r="A43" s="8" t="s">
        <v>320</v>
      </c>
      <c r="B43" s="41">
        <f>SUM(B41:B42)</f>
        <v>111213</v>
      </c>
      <c r="C43" s="4"/>
      <c r="D43" s="41">
        <f>SUM(D41:D42)</f>
        <v>350631</v>
      </c>
      <c r="E43" s="4"/>
      <c r="F43" s="41">
        <f>SUM(F41:F42)</f>
        <v>33657</v>
      </c>
      <c r="G43" s="4"/>
      <c r="H43" s="41">
        <f>SUM(H41:H42)</f>
        <v>234518</v>
      </c>
    </row>
    <row r="44" spans="1:8" s="29" customFormat="1" ht="20.25" customHeight="1" x14ac:dyDescent="0.4">
      <c r="A44" s="30" t="s">
        <v>162</v>
      </c>
    </row>
    <row r="45" spans="1:8" s="31" customFormat="1" ht="20.25" customHeight="1" x14ac:dyDescent="0.35">
      <c r="A45" s="211" t="s">
        <v>82</v>
      </c>
    </row>
    <row r="46" spans="1:8" ht="20.25" customHeight="1" x14ac:dyDescent="0.3">
      <c r="A46" s="209"/>
      <c r="B46" s="2"/>
      <c r="D46" s="2"/>
    </row>
    <row r="47" spans="1:8" ht="20.25" customHeight="1" x14ac:dyDescent="0.3">
      <c r="A47" s="209"/>
      <c r="B47" s="258" t="s">
        <v>46</v>
      </c>
      <c r="C47" s="258"/>
      <c r="D47" s="258"/>
      <c r="F47" s="258" t="s">
        <v>47</v>
      </c>
      <c r="G47" s="258"/>
      <c r="H47" s="258"/>
    </row>
    <row r="48" spans="1:8" ht="20.25" customHeight="1" x14ac:dyDescent="0.3">
      <c r="A48" s="6"/>
      <c r="B48" s="259" t="s">
        <v>164</v>
      </c>
      <c r="C48" s="259"/>
      <c r="D48" s="259"/>
      <c r="E48" s="219"/>
      <c r="F48" s="259" t="s">
        <v>164</v>
      </c>
      <c r="G48" s="259"/>
      <c r="H48" s="259"/>
    </row>
    <row r="49" spans="1:8" ht="16.5" customHeight="1" x14ac:dyDescent="0.3">
      <c r="A49" s="6"/>
      <c r="B49" s="261" t="s">
        <v>205</v>
      </c>
      <c r="C49" s="261"/>
      <c r="D49" s="261"/>
      <c r="E49" s="219"/>
      <c r="F49" s="261" t="s">
        <v>205</v>
      </c>
      <c r="G49" s="261"/>
      <c r="H49" s="261"/>
    </row>
    <row r="50" spans="1:8" ht="16.5" customHeight="1" x14ac:dyDescent="0.3">
      <c r="A50" s="6"/>
      <c r="B50" s="261" t="s">
        <v>163</v>
      </c>
      <c r="C50" s="261"/>
      <c r="D50" s="261"/>
      <c r="E50" s="219"/>
      <c r="F50" s="261" t="s">
        <v>163</v>
      </c>
      <c r="G50" s="261"/>
      <c r="H50" s="261"/>
    </row>
    <row r="51" spans="1:8" ht="20.25" customHeight="1" x14ac:dyDescent="0.3">
      <c r="A51" s="209"/>
      <c r="B51" s="222">
        <v>2021</v>
      </c>
      <c r="C51" s="222"/>
      <c r="D51" s="222">
        <v>2020</v>
      </c>
      <c r="E51" s="222"/>
      <c r="F51" s="222">
        <v>2021</v>
      </c>
      <c r="G51" s="222"/>
      <c r="H51" s="222">
        <v>2020</v>
      </c>
    </row>
    <row r="52" spans="1:8" ht="17.25" customHeight="1" x14ac:dyDescent="0.3">
      <c r="A52" s="6"/>
      <c r="B52" s="260" t="s">
        <v>55</v>
      </c>
      <c r="C52" s="260"/>
      <c r="D52" s="260"/>
      <c r="E52" s="260"/>
      <c r="F52" s="260"/>
      <c r="G52" s="260"/>
      <c r="H52" s="260"/>
    </row>
    <row r="53" spans="1:8" ht="20.25" customHeight="1" x14ac:dyDescent="0.3">
      <c r="A53" s="100" t="s">
        <v>44</v>
      </c>
      <c r="B53" s="15"/>
      <c r="C53" s="26"/>
      <c r="D53" s="15"/>
      <c r="E53" s="26"/>
      <c r="F53" s="26"/>
      <c r="G53" s="26"/>
      <c r="H53" s="26"/>
    </row>
    <row r="54" spans="1:8" ht="20.25" customHeight="1" x14ac:dyDescent="0.3">
      <c r="A54" s="2" t="s">
        <v>110</v>
      </c>
      <c r="B54" s="74">
        <v>613</v>
      </c>
      <c r="C54" s="71"/>
      <c r="D54" s="74">
        <v>-2430</v>
      </c>
      <c r="E54" s="26"/>
      <c r="F54" s="74">
        <v>245</v>
      </c>
      <c r="G54" s="71"/>
      <c r="H54" s="74">
        <v>-2430</v>
      </c>
    </row>
    <row r="55" spans="1:8" ht="20.25" customHeight="1" x14ac:dyDescent="0.3">
      <c r="A55" s="2" t="s">
        <v>206</v>
      </c>
      <c r="B55" s="74">
        <v>140</v>
      </c>
      <c r="C55" s="71"/>
      <c r="D55" s="74">
        <v>315</v>
      </c>
      <c r="E55" s="26"/>
      <c r="F55" s="74">
        <v>126</v>
      </c>
      <c r="G55" s="71"/>
      <c r="H55" s="74">
        <v>315</v>
      </c>
    </row>
    <row r="56" spans="1:8" ht="20.25" customHeight="1" x14ac:dyDescent="0.3">
      <c r="A56" s="2" t="s">
        <v>221</v>
      </c>
      <c r="B56" s="74">
        <v>-16431</v>
      </c>
      <c r="C56" s="71"/>
      <c r="D56" s="74">
        <v>-2012</v>
      </c>
      <c r="E56" s="26"/>
      <c r="F56" s="74">
        <v>-12970</v>
      </c>
      <c r="G56" s="71"/>
      <c r="H56" s="74">
        <v>-1501</v>
      </c>
    </row>
    <row r="57" spans="1:8" ht="20.25" customHeight="1" x14ac:dyDescent="0.3">
      <c r="A57" s="2" t="s">
        <v>222</v>
      </c>
      <c r="B57" s="74">
        <v>2</v>
      </c>
      <c r="C57" s="71"/>
      <c r="D57" s="74">
        <v>1061</v>
      </c>
      <c r="E57" s="26"/>
      <c r="F57" s="74">
        <v>0</v>
      </c>
      <c r="G57" s="71"/>
      <c r="H57" s="74">
        <v>1061</v>
      </c>
    </row>
    <row r="58" spans="1:8" ht="20.25" customHeight="1" x14ac:dyDescent="0.3">
      <c r="A58" s="2" t="s">
        <v>245</v>
      </c>
      <c r="B58" s="74">
        <v>0</v>
      </c>
      <c r="C58" s="71"/>
      <c r="D58" s="74">
        <v>0</v>
      </c>
      <c r="E58" s="26"/>
      <c r="F58" s="74">
        <v>753</v>
      </c>
      <c r="G58" s="71"/>
      <c r="H58" s="74">
        <v>91</v>
      </c>
    </row>
    <row r="59" spans="1:8" ht="20.25" customHeight="1" x14ac:dyDescent="0.3">
      <c r="A59" s="47" t="s">
        <v>254</v>
      </c>
      <c r="B59" s="74">
        <v>0</v>
      </c>
      <c r="C59" s="26"/>
      <c r="D59" s="74">
        <v>0</v>
      </c>
      <c r="E59" s="26"/>
      <c r="F59" s="15">
        <v>-50825</v>
      </c>
      <c r="G59" s="26"/>
      <c r="H59" s="15">
        <v>-17237</v>
      </c>
    </row>
    <row r="60" spans="1:8" ht="20.25" customHeight="1" x14ac:dyDescent="0.3">
      <c r="A60" s="194" t="s">
        <v>297</v>
      </c>
      <c r="B60" s="74">
        <v>0</v>
      </c>
      <c r="C60" s="26"/>
      <c r="D60" s="74">
        <v>0</v>
      </c>
      <c r="E60" s="26"/>
      <c r="F60" s="15">
        <v>7</v>
      </c>
      <c r="G60" s="26"/>
      <c r="H60" s="18">
        <v>0</v>
      </c>
    </row>
    <row r="61" spans="1:8" ht="20.25" customHeight="1" x14ac:dyDescent="0.3">
      <c r="A61" s="47" t="s">
        <v>255</v>
      </c>
      <c r="B61" s="74">
        <v>0</v>
      </c>
      <c r="C61" s="26"/>
      <c r="D61" s="74">
        <v>0</v>
      </c>
      <c r="E61" s="26"/>
      <c r="F61" s="74">
        <v>-61</v>
      </c>
      <c r="G61" s="26"/>
      <c r="H61" s="74">
        <v>-2</v>
      </c>
    </row>
    <row r="62" spans="1:8" ht="20.25" customHeight="1" x14ac:dyDescent="0.3">
      <c r="A62" s="194" t="s">
        <v>298</v>
      </c>
      <c r="B62" s="74"/>
      <c r="C62" s="26"/>
      <c r="D62" s="74"/>
      <c r="E62" s="26"/>
      <c r="F62" s="74"/>
      <c r="G62" s="26"/>
      <c r="H62" s="74"/>
    </row>
    <row r="63" spans="1:8" ht="20.25" customHeight="1" x14ac:dyDescent="0.3">
      <c r="A63" s="234" t="s">
        <v>299</v>
      </c>
      <c r="B63" s="74">
        <v>10000</v>
      </c>
      <c r="C63" s="26"/>
      <c r="D63" s="74">
        <v>0</v>
      </c>
      <c r="E63" s="26"/>
      <c r="F63" s="74">
        <v>10000</v>
      </c>
      <c r="G63" s="26"/>
      <c r="H63" s="74">
        <v>0</v>
      </c>
    </row>
    <row r="64" spans="1:8" ht="20.25" customHeight="1" x14ac:dyDescent="0.3">
      <c r="A64" s="47" t="s">
        <v>259</v>
      </c>
      <c r="B64" s="2"/>
      <c r="D64" s="2"/>
    </row>
    <row r="65" spans="1:8" ht="20.25" customHeight="1" x14ac:dyDescent="0.3">
      <c r="A65" s="202" t="s">
        <v>321</v>
      </c>
      <c r="B65" s="74">
        <v>-10000</v>
      </c>
      <c r="C65" s="26"/>
      <c r="D65" s="74">
        <v>-61000</v>
      </c>
      <c r="E65" s="26"/>
      <c r="F65" s="15">
        <v>-10000</v>
      </c>
      <c r="G65" s="26"/>
      <c r="H65" s="15">
        <v>-61000</v>
      </c>
    </row>
    <row r="66" spans="1:8" ht="20.25" customHeight="1" x14ac:dyDescent="0.3">
      <c r="A66" s="47" t="s">
        <v>207</v>
      </c>
      <c r="B66" s="74">
        <v>0</v>
      </c>
      <c r="C66" s="71"/>
      <c r="D66" s="74">
        <v>683684</v>
      </c>
      <c r="E66" s="26"/>
      <c r="F66" s="74">
        <v>0</v>
      </c>
      <c r="G66" s="71"/>
      <c r="H66" s="74">
        <v>683684</v>
      </c>
    </row>
    <row r="67" spans="1:8" ht="20.25" customHeight="1" x14ac:dyDescent="0.3">
      <c r="A67" s="47" t="s">
        <v>227</v>
      </c>
      <c r="B67" s="74">
        <v>0</v>
      </c>
      <c r="C67" s="71"/>
      <c r="D67" s="74">
        <v>308242</v>
      </c>
      <c r="E67" s="26"/>
      <c r="F67" s="74">
        <v>0</v>
      </c>
      <c r="G67" s="71"/>
      <c r="H67" s="74">
        <v>308242</v>
      </c>
    </row>
    <row r="68" spans="1:8" ht="20.25" customHeight="1" x14ac:dyDescent="0.3">
      <c r="A68" s="28" t="s">
        <v>45</v>
      </c>
      <c r="B68" s="74">
        <v>1</v>
      </c>
      <c r="C68" s="71"/>
      <c r="D68" s="74">
        <v>16099</v>
      </c>
      <c r="E68" s="26"/>
      <c r="F68" s="74">
        <v>15844</v>
      </c>
      <c r="G68" s="71"/>
      <c r="H68" s="74">
        <v>11177</v>
      </c>
    </row>
    <row r="69" spans="1:8" ht="20.25" customHeight="1" x14ac:dyDescent="0.3">
      <c r="A69" s="8" t="s">
        <v>53</v>
      </c>
      <c r="B69" s="41">
        <f>SUM(B54:B68)</f>
        <v>-15675</v>
      </c>
      <c r="C69" s="4"/>
      <c r="D69" s="41">
        <f>SUM(D54:D68)</f>
        <v>943959</v>
      </c>
      <c r="E69" s="4"/>
      <c r="F69" s="41">
        <f>SUM(F54:F68)</f>
        <v>-46881</v>
      </c>
      <c r="G69" s="4"/>
      <c r="H69" s="41">
        <f>SUM(H54:H68)</f>
        <v>922400</v>
      </c>
    </row>
    <row r="70" spans="1:8" ht="20.25" customHeight="1" x14ac:dyDescent="0.3">
      <c r="A70" s="209"/>
      <c r="B70" s="22"/>
      <c r="C70" s="4"/>
      <c r="D70" s="22"/>
      <c r="E70" s="4"/>
      <c r="F70" s="3"/>
      <c r="G70" s="4"/>
      <c r="H70" s="3"/>
    </row>
    <row r="71" spans="1:8" ht="20.25" customHeight="1" x14ac:dyDescent="0.3">
      <c r="A71" s="100" t="s">
        <v>42</v>
      </c>
      <c r="B71" s="74"/>
      <c r="C71" s="26"/>
      <c r="D71" s="64"/>
      <c r="E71" s="212"/>
      <c r="F71" s="212"/>
      <c r="G71" s="212"/>
      <c r="H71" s="212"/>
    </row>
    <row r="72" spans="1:8" ht="20.25" customHeight="1" x14ac:dyDescent="0.3">
      <c r="A72" s="47" t="s">
        <v>223</v>
      </c>
      <c r="B72" s="74">
        <v>0</v>
      </c>
      <c r="C72" s="26"/>
      <c r="D72" s="74">
        <v>40000</v>
      </c>
      <c r="E72" s="26"/>
      <c r="F72" s="15">
        <v>261333</v>
      </c>
      <c r="G72" s="26"/>
      <c r="H72" s="15">
        <v>322943</v>
      </c>
    </row>
    <row r="73" spans="1:8" ht="20.25" customHeight="1" x14ac:dyDescent="0.3">
      <c r="A73" s="28" t="s">
        <v>224</v>
      </c>
      <c r="B73" s="74">
        <v>-80000</v>
      </c>
      <c r="C73" s="71"/>
      <c r="D73" s="74">
        <v>-210000</v>
      </c>
      <c r="E73" s="178"/>
      <c r="F73" s="74">
        <v>-214565</v>
      </c>
      <c r="G73" s="71"/>
      <c r="H73" s="74">
        <v>-362611</v>
      </c>
    </row>
    <row r="74" spans="1:8" ht="20.25" customHeight="1" x14ac:dyDescent="0.3">
      <c r="A74" s="28" t="s">
        <v>225</v>
      </c>
      <c r="B74" s="18">
        <v>0</v>
      </c>
      <c r="C74" s="26"/>
      <c r="D74" s="15">
        <v>1560000</v>
      </c>
      <c r="E74" s="26"/>
      <c r="F74" s="18">
        <v>0</v>
      </c>
      <c r="G74" s="26"/>
      <c r="H74" s="15">
        <v>1560000</v>
      </c>
    </row>
    <row r="75" spans="1:8" ht="20.25" customHeight="1" x14ac:dyDescent="0.3">
      <c r="A75" s="28" t="s">
        <v>256</v>
      </c>
      <c r="B75" s="74">
        <v>0</v>
      </c>
      <c r="C75" s="26"/>
      <c r="D75" s="74">
        <v>-2630000</v>
      </c>
      <c r="E75" s="26"/>
      <c r="F75" s="74">
        <v>0</v>
      </c>
      <c r="G75" s="26"/>
      <c r="H75" s="74">
        <v>-2630000</v>
      </c>
    </row>
    <row r="76" spans="1:8" ht="20.25" customHeight="1" x14ac:dyDescent="0.3">
      <c r="A76" s="195" t="s">
        <v>300</v>
      </c>
      <c r="B76" s="74">
        <v>-1095</v>
      </c>
      <c r="C76" s="71"/>
      <c r="D76" s="74">
        <v>-1095</v>
      </c>
      <c r="E76" s="26"/>
      <c r="F76" s="74">
        <v>-1138</v>
      </c>
      <c r="G76" s="71"/>
      <c r="H76" s="74">
        <v>-379</v>
      </c>
    </row>
    <row r="77" spans="1:8" ht="20.25" customHeight="1" x14ac:dyDescent="0.3">
      <c r="A77" s="28" t="s">
        <v>43</v>
      </c>
      <c r="B77" s="74">
        <v>-59390</v>
      </c>
      <c r="C77" s="71"/>
      <c r="D77" s="74">
        <v>-74023</v>
      </c>
      <c r="E77" s="26"/>
      <c r="F77" s="74">
        <v>-49427</v>
      </c>
      <c r="G77" s="71"/>
      <c r="H77" s="74">
        <v>-62614</v>
      </c>
    </row>
    <row r="78" spans="1:8" ht="20.25" customHeight="1" x14ac:dyDescent="0.3">
      <c r="A78" s="8" t="s">
        <v>322</v>
      </c>
      <c r="B78" s="41">
        <f>SUM(B72:B77)</f>
        <v>-140485</v>
      </c>
      <c r="C78" s="4"/>
      <c r="D78" s="41">
        <f>SUM(D72:D77)</f>
        <v>-1315118</v>
      </c>
      <c r="E78" s="4"/>
      <c r="F78" s="41">
        <f>SUM(F72:F77)</f>
        <v>-3797</v>
      </c>
      <c r="G78" s="4"/>
      <c r="H78" s="41">
        <f>SUM(H72:H77)</f>
        <v>-1172661</v>
      </c>
    </row>
    <row r="79" spans="1:8" ht="20.25" customHeight="1" x14ac:dyDescent="0.3">
      <c r="A79" s="8"/>
      <c r="B79" s="22"/>
      <c r="C79" s="4"/>
      <c r="D79" s="22"/>
      <c r="E79" s="4"/>
      <c r="F79" s="22"/>
      <c r="G79" s="4"/>
      <c r="H79" s="22"/>
    </row>
    <row r="80" spans="1:8" ht="20.25" customHeight="1" x14ac:dyDescent="0.3">
      <c r="A80" s="8" t="s">
        <v>271</v>
      </c>
      <c r="B80" s="13">
        <f>B43+B69+B78</f>
        <v>-44947</v>
      </c>
      <c r="C80" s="4"/>
      <c r="D80" s="13">
        <f>D43+D69+D78</f>
        <v>-20528</v>
      </c>
      <c r="E80" s="4"/>
      <c r="F80" s="13">
        <f>F43+F69+F78</f>
        <v>-17021</v>
      </c>
      <c r="G80" s="4"/>
      <c r="H80" s="13">
        <f>H43+H69+H78</f>
        <v>-15743</v>
      </c>
    </row>
    <row r="81" spans="1:8" ht="20.25" customHeight="1" x14ac:dyDescent="0.3">
      <c r="A81" s="2" t="s">
        <v>209</v>
      </c>
      <c r="B81" s="15">
        <v>69755</v>
      </c>
      <c r="C81" s="26"/>
      <c r="D81" s="15">
        <v>51233</v>
      </c>
      <c r="E81" s="26"/>
      <c r="F81" s="15">
        <v>39267</v>
      </c>
      <c r="G81" s="26"/>
      <c r="H81" s="15">
        <v>35077</v>
      </c>
    </row>
    <row r="82" spans="1:8" ht="20.25" customHeight="1" thickBot="1" x14ac:dyDescent="0.35">
      <c r="A82" s="8" t="s">
        <v>208</v>
      </c>
      <c r="B82" s="19">
        <f>SUM(B80:B81)</f>
        <v>24808</v>
      </c>
      <c r="C82" s="4"/>
      <c r="D82" s="19">
        <f>SUM(D80:D81)</f>
        <v>30705</v>
      </c>
      <c r="E82" s="4"/>
      <c r="F82" s="19">
        <f>SUM(F80:F81)</f>
        <v>22246</v>
      </c>
      <c r="G82" s="4"/>
      <c r="H82" s="19">
        <f>SUM(H80:H81)</f>
        <v>19334</v>
      </c>
    </row>
    <row r="83" spans="1:8" ht="14.5" thickTop="1" x14ac:dyDescent="0.3">
      <c r="A83" s="209"/>
      <c r="B83" s="22"/>
      <c r="C83" s="4"/>
      <c r="D83" s="22"/>
      <c r="E83" s="4"/>
      <c r="F83" s="3"/>
      <c r="G83" s="4"/>
      <c r="H83" s="3"/>
    </row>
  </sheetData>
  <mergeCells count="18">
    <mergeCell ref="B47:D47"/>
    <mergeCell ref="F47:H47"/>
    <mergeCell ref="B48:D48"/>
    <mergeCell ref="F48:H48"/>
    <mergeCell ref="B4:D4"/>
    <mergeCell ref="F4:H4"/>
    <mergeCell ref="B5:D5"/>
    <mergeCell ref="F5:H5"/>
    <mergeCell ref="B9:H9"/>
    <mergeCell ref="B6:D6"/>
    <mergeCell ref="F6:H6"/>
    <mergeCell ref="B7:D7"/>
    <mergeCell ref="F7:H7"/>
    <mergeCell ref="B49:D49"/>
    <mergeCell ref="F49:H49"/>
    <mergeCell ref="B50:D50"/>
    <mergeCell ref="F50:H50"/>
    <mergeCell ref="B52:H52"/>
  </mergeCells>
  <phoneticPr fontId="0" type="noConversion"/>
  <pageMargins left="0.7" right="0.7" top="0.48" bottom="0.5" header="0.5" footer="0.5"/>
  <pageSetup paperSize="9" scale="78" firstPageNumber="11" fitToHeight="0" orientation="portrait" useFirstPageNumber="1" r:id="rId1"/>
  <headerFooter alignWithMargins="0">
    <oddFooter>&amp;L&amp;"Times New Roman,Regular"&amp;11The accompanying notes are an integral part of these financial statements.
&amp;C&amp;"Times New Roman,Regular"&amp;11&amp;P</oddFooter>
  </headerFooter>
  <rowBreaks count="1" manualBreakCount="1">
    <brk id="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BS-2-4</vt:lpstr>
      <vt:lpstr>PL5-6</vt:lpstr>
      <vt:lpstr>SCE-Conso7</vt:lpstr>
      <vt:lpstr>SCE-Conso8</vt:lpstr>
      <vt:lpstr>SCE-Separate9</vt:lpstr>
      <vt:lpstr>SCE-Separate10</vt:lpstr>
      <vt:lpstr>SCE-SeperateFS (2)</vt:lpstr>
      <vt:lpstr>SCF11-12</vt:lpstr>
      <vt:lpstr>'SCF11-12'!_Hlk120336604</vt:lpstr>
      <vt:lpstr>'BS-2-4'!Print_Area</vt:lpstr>
      <vt:lpstr>'PL5-6'!Print_Area</vt:lpstr>
      <vt:lpstr>'SCE-SeperateFS (2)'!Print_Area</vt:lpstr>
      <vt:lpstr>'SCF11-12'!Print_Area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Nopparat, Suriyaworapant</cp:lastModifiedBy>
  <cp:lastPrinted>2021-04-18T02:20:27Z</cp:lastPrinted>
  <dcterms:created xsi:type="dcterms:W3CDTF">2006-01-06T08:39:44Z</dcterms:created>
  <dcterms:modified xsi:type="dcterms:W3CDTF">2021-05-09T09:41:52Z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