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suriyaworapant\Desktop\GLAND\YE\FS\SET\"/>
    </mc:Choice>
  </mc:AlternateContent>
  <xr:revisionPtr revIDLastSave="0" documentId="8_{78C0B979-CAA7-4E5E-87FF-DC2A15C2AEB8}" xr6:coauthVersionLast="45" xr6:coauthVersionMax="45" xr10:uidLastSave="{00000000-0000-0000-0000-000000000000}"/>
  <bookViews>
    <workbookView xWindow="-110" yWindow="-110" windowWidth="19420" windowHeight="10420" tabRatio="830" activeTab="5" xr2:uid="{00000000-000D-0000-FFFF-FFFF00000000}"/>
  </bookViews>
  <sheets>
    <sheet name="BS6-8" sheetId="1" r:id="rId1"/>
    <sheet name="PL9" sheetId="15" r:id="rId2"/>
    <sheet name="SCE18-Conso10" sheetId="21" r:id="rId3"/>
    <sheet name="SCE18-Conso11" sheetId="24" r:id="rId4"/>
    <sheet name="SCE18-Separate12" sheetId="22" r:id="rId5"/>
    <sheet name="SCF14" sheetId="23" r:id="rId6"/>
  </sheets>
  <definedNames>
    <definedName name="_xlnm._FilterDatabase" localSheetId="0" hidden="1">'BS6-8'!$A$1:$N$103</definedName>
    <definedName name="_Hlk120336604" localSheetId="5">'SCF14'!#REF!</definedName>
    <definedName name="_xlnm.Print_Area" localSheetId="0">'BS6-8'!$A$1:$J$100</definedName>
    <definedName name="_xlnm.Print_Area" localSheetId="1">'PL9'!$A$1:$J$41</definedName>
    <definedName name="_xlnm.Print_Area" localSheetId="2">'SCE18-Conso10'!$A$1:$U$24</definedName>
    <definedName name="_xlnm.Print_Area" localSheetId="3">'SCE18-Conso11'!$A$1:$Y$25</definedName>
    <definedName name="_xlnm.Print_Area" localSheetId="4">'SCE18-Separate12'!$A$1:$K$36</definedName>
    <definedName name="_xlnm.Print_Area" localSheetId="5">'SCF14'!$A$1:$J$113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0" i="24" l="1"/>
  <c r="Q20" i="24"/>
  <c r="D75" i="23" l="1"/>
  <c r="Y22" i="24"/>
  <c r="Y16" i="24" l="1"/>
  <c r="Q17" i="24"/>
  <c r="H24" i="15"/>
  <c r="D24" i="15"/>
  <c r="H57" i="1"/>
  <c r="Q24" i="24" l="1"/>
  <c r="J32" i="1" l="1"/>
  <c r="H32" i="1"/>
  <c r="D32" i="1"/>
  <c r="F32" i="1"/>
  <c r="J75" i="23" l="1"/>
  <c r="H75" i="23"/>
  <c r="F75" i="23"/>
  <c r="J44" i="23"/>
  <c r="J24" i="15" l="1"/>
  <c r="F24" i="15"/>
  <c r="F16" i="15"/>
  <c r="F57" i="1" l="1"/>
  <c r="J87" i="23"/>
  <c r="F87" i="23"/>
  <c r="J47" i="23"/>
  <c r="F44" i="23"/>
  <c r="F47" i="23" s="1"/>
  <c r="E29" i="22"/>
  <c r="E35" i="22" s="1"/>
  <c r="C29" i="22"/>
  <c r="C35" i="22" s="1"/>
  <c r="I32" i="22"/>
  <c r="W20" i="24"/>
  <c r="U20" i="24"/>
  <c r="O20" i="24"/>
  <c r="M20" i="24"/>
  <c r="K20" i="24"/>
  <c r="I20" i="24"/>
  <c r="G20" i="24"/>
  <c r="E20" i="24"/>
  <c r="C20" i="24"/>
  <c r="Y19" i="24"/>
  <c r="Y20" i="24" s="1"/>
  <c r="Y15" i="24"/>
  <c r="W15" i="24"/>
  <c r="O15" i="24"/>
  <c r="M15" i="24"/>
  <c r="K15" i="24"/>
  <c r="I15" i="24"/>
  <c r="G15" i="24"/>
  <c r="G17" i="24" s="1"/>
  <c r="G24" i="24" s="1"/>
  <c r="E15" i="24"/>
  <c r="C15" i="24"/>
  <c r="J16" i="15"/>
  <c r="J96" i="1"/>
  <c r="F96" i="1"/>
  <c r="F98" i="1" s="1"/>
  <c r="D67" i="1"/>
  <c r="J57" i="1"/>
  <c r="O17" i="24" l="1"/>
  <c r="S15" i="24"/>
  <c r="I17" i="24"/>
  <c r="I24" i="24" s="1"/>
  <c r="W17" i="24"/>
  <c r="W24" i="24" s="1"/>
  <c r="U15" i="24"/>
  <c r="C17" i="24"/>
  <c r="K17" i="24"/>
  <c r="K24" i="24" s="1"/>
  <c r="Y17" i="24"/>
  <c r="Y24" i="24" s="1"/>
  <c r="E17" i="24"/>
  <c r="E24" i="24" s="1"/>
  <c r="M17" i="24"/>
  <c r="M24" i="24" s="1"/>
  <c r="J98" i="1"/>
  <c r="J89" i="23"/>
  <c r="J91" i="23" s="1"/>
  <c r="F89" i="23"/>
  <c r="F91" i="23" s="1"/>
  <c r="K32" i="22"/>
  <c r="C24" i="24" l="1"/>
  <c r="U17" i="24"/>
  <c r="O24" i="24"/>
  <c r="S17" i="24"/>
  <c r="S24" i="24" s="1"/>
  <c r="U24" i="24"/>
  <c r="H44" i="23"/>
  <c r="H47" i="23" s="1"/>
  <c r="D44" i="23"/>
  <c r="G17" i="22" l="1"/>
  <c r="G29" i="22" s="1"/>
  <c r="G35" i="22" s="1"/>
  <c r="I91" i="23" l="1"/>
  <c r="H87" i="23"/>
  <c r="D87" i="23"/>
  <c r="K11" i="22"/>
  <c r="E17" i="22"/>
  <c r="C17" i="22"/>
  <c r="I14" i="22"/>
  <c r="I17" i="22" l="1"/>
  <c r="I29" i="22" s="1"/>
  <c r="I35" i="22" s="1"/>
  <c r="H89" i="23"/>
  <c r="H91" i="23" s="1"/>
  <c r="D47" i="23"/>
  <c r="D89" i="23" s="1"/>
  <c r="D91" i="23" s="1"/>
  <c r="K14" i="22"/>
  <c r="K17" i="22" s="1"/>
  <c r="H16" i="15"/>
  <c r="D16" i="15"/>
  <c r="H96" i="1"/>
  <c r="H98" i="1" s="1"/>
  <c r="D96" i="1"/>
  <c r="D98" i="1" s="1"/>
  <c r="K29" i="22" l="1"/>
  <c r="K35" i="22" s="1"/>
  <c r="O17" i="22"/>
  <c r="J67" i="1"/>
  <c r="H67" i="1"/>
  <c r="F67" i="1"/>
  <c r="D57" i="1"/>
  <c r="J16" i="1"/>
  <c r="H16" i="1"/>
  <c r="F16" i="1"/>
  <c r="D16" i="1"/>
  <c r="D68" i="1" l="1"/>
  <c r="D99" i="1" s="1"/>
  <c r="D33" i="1"/>
  <c r="F68" i="1"/>
  <c r="F99" i="1" s="1"/>
  <c r="J68" i="1"/>
  <c r="J99" i="1" s="1"/>
  <c r="H68" i="1"/>
  <c r="H99" i="1" s="1"/>
  <c r="H33" i="1"/>
  <c r="F33" i="1"/>
  <c r="J33" i="1"/>
  <c r="F26" i="15" l="1"/>
  <c r="F30" i="15" s="1"/>
  <c r="F32" i="15" s="1"/>
  <c r="J26" i="15" l="1"/>
  <c r="J30" i="15" s="1"/>
  <c r="J32" i="15" s="1"/>
  <c r="D26" i="15" l="1"/>
  <c r="D30" i="15" s="1"/>
  <c r="D32" i="15" s="1"/>
  <c r="H26" i="15" l="1"/>
  <c r="H30" i="15" s="1"/>
  <c r="H32" i="15" s="1"/>
</calcChain>
</file>

<file path=xl/sharedStrings.xml><?xml version="1.0" encoding="utf-8"?>
<sst xmlns="http://schemas.openxmlformats.org/spreadsheetml/2006/main" count="414" uniqueCount="255">
  <si>
    <t>Current assets</t>
  </si>
  <si>
    <t xml:space="preserve">Cash and cash equivalents </t>
  </si>
  <si>
    <t xml:space="preserve">Total current assets </t>
  </si>
  <si>
    <t>Assets</t>
  </si>
  <si>
    <t>Non-current assets</t>
  </si>
  <si>
    <t>Investments in subsidiaries</t>
  </si>
  <si>
    <t>Investment properties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</si>
  <si>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</si>
  <si>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</si>
  <si>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</si>
  <si>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</si>
  <si>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</si>
  <si>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</si>
  <si>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</si>
  <si>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</si>
  <si>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</si>
  <si>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</si>
  <si>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>Other non-current liabilities</t>
  </si>
  <si>
    <t xml:space="preserve">Total non-current liabilities </t>
  </si>
  <si>
    <t>Total liabilities</t>
  </si>
  <si>
    <t>Non-controlling interests</t>
  </si>
  <si>
    <t>Total liabilities and equity</t>
  </si>
  <si>
    <t>Note</t>
  </si>
  <si>
    <t>paid-up</t>
  </si>
  <si>
    <t>share capital</t>
  </si>
  <si>
    <t>Legal</t>
  </si>
  <si>
    <t>reserve</t>
  </si>
  <si>
    <t>attributable to</t>
  </si>
  <si>
    <t>Non-</t>
  </si>
  <si>
    <t xml:space="preserve">controlling </t>
  </si>
  <si>
    <t>Total</t>
  </si>
  <si>
    <t>equity</t>
  </si>
  <si>
    <t>Cash flows from operating activities</t>
  </si>
  <si>
    <t>Finance costs</t>
  </si>
  <si>
    <t>Cash flows from financing activities</t>
  </si>
  <si>
    <t>Interest paid</t>
  </si>
  <si>
    <t>Cash flows from investing activities</t>
  </si>
  <si>
    <t>Non-cash transactions</t>
  </si>
  <si>
    <t>Consolidated financial</t>
  </si>
  <si>
    <t>Separate financial</t>
  </si>
  <si>
    <t xml:space="preserve">  Appropriated</t>
  </si>
  <si>
    <t xml:space="preserve">    Legal reserve</t>
  </si>
  <si>
    <t xml:space="preserve">   Non-controlling interests</t>
  </si>
  <si>
    <t>owners of</t>
  </si>
  <si>
    <t xml:space="preserve">Net cash from (used in) investing activities  </t>
  </si>
  <si>
    <t>Total revenue</t>
  </si>
  <si>
    <t>Expenses</t>
  </si>
  <si>
    <t>Total expenses</t>
  </si>
  <si>
    <t xml:space="preserve">  Authorised share capital</t>
  </si>
  <si>
    <t xml:space="preserve">  Issued and paid-up share capital</t>
  </si>
  <si>
    <t xml:space="preserve">Share capital: </t>
  </si>
  <si>
    <t>Transfer to legal reserve</t>
  </si>
  <si>
    <t>31 December</t>
  </si>
  <si>
    <t>Statement of financial position</t>
  </si>
  <si>
    <t>Year ended 31 December</t>
  </si>
  <si>
    <t>Statement of changes in equity</t>
  </si>
  <si>
    <t>Statement of cash flows</t>
  </si>
  <si>
    <t xml:space="preserve">Investments in associates </t>
  </si>
  <si>
    <t>Non-current provisions for employee benefits</t>
  </si>
  <si>
    <t>premium</t>
  </si>
  <si>
    <t>Share</t>
  </si>
  <si>
    <t>Other</t>
  </si>
  <si>
    <t>Tax expense</t>
  </si>
  <si>
    <t xml:space="preserve">Acquisition of property, plant and equipment  </t>
  </si>
  <si>
    <t>Acquisition of intangible assets</t>
  </si>
  <si>
    <t>Equity</t>
  </si>
  <si>
    <t>Total equity</t>
  </si>
  <si>
    <t>the parent</t>
  </si>
  <si>
    <t xml:space="preserve">   Owners of the parent</t>
  </si>
  <si>
    <t>Revenue</t>
  </si>
  <si>
    <t>Cash and cash equivalents at 31 December</t>
  </si>
  <si>
    <t>Year ended 31 December 2019</t>
  </si>
  <si>
    <t>Balance at 1 January 2019</t>
  </si>
  <si>
    <t>Balance at 31 December 2019</t>
  </si>
  <si>
    <t>Depreciation and amortisation</t>
  </si>
  <si>
    <t>Property, plant and equipment</t>
  </si>
  <si>
    <t xml:space="preserve">Other income </t>
  </si>
  <si>
    <t>Grand Canal Land Public Company Limited and its subsidiaries</t>
  </si>
  <si>
    <t>statements</t>
  </si>
  <si>
    <t>(in Baht)</t>
  </si>
  <si>
    <t>Short-term loans to related parties</t>
  </si>
  <si>
    <t>Restricted bank deposits</t>
  </si>
  <si>
    <t>Long-term loans to related parties</t>
  </si>
  <si>
    <t>Land leasehold right from related parties</t>
  </si>
  <si>
    <t>Intangible assets</t>
  </si>
  <si>
    <t>8, 16</t>
  </si>
  <si>
    <t>14, 16</t>
  </si>
  <si>
    <t>Short-term loans from financial institutions</t>
  </si>
  <si>
    <t>Retention payable</t>
  </si>
  <si>
    <t>Short-term loans from related parties</t>
  </si>
  <si>
    <t xml:space="preserve">Current portion of advance rental </t>
  </si>
  <si>
    <t xml:space="preserve">   and service income</t>
  </si>
  <si>
    <t>Contractor payables</t>
  </si>
  <si>
    <t>Long-term loans from financial institutions</t>
  </si>
  <si>
    <t>Advance rental and service income</t>
  </si>
  <si>
    <t>Rental and service retention</t>
  </si>
  <si>
    <t>Current portion of debentures</t>
  </si>
  <si>
    <t>Share premium</t>
  </si>
  <si>
    <t>Adjustment to present assets purchased</t>
  </si>
  <si>
    <t xml:space="preserve">    under common control at book value</t>
  </si>
  <si>
    <t>Adjustment of equity interests</t>
  </si>
  <si>
    <t xml:space="preserve">    under reverse acquisition</t>
  </si>
  <si>
    <t>Retained earnings</t>
  </si>
  <si>
    <t xml:space="preserve">  Unappropriated</t>
  </si>
  <si>
    <r>
      <t xml:space="preserve">Other components of </t>
    </r>
    <r>
      <rPr>
        <sz val="11"/>
        <rFont val="Times New Roman"/>
        <family val="1"/>
      </rPr>
      <t>equity</t>
    </r>
  </si>
  <si>
    <t>Equity attributable to owners of the parent</t>
  </si>
  <si>
    <t>Statement of comprehensive income</t>
  </si>
  <si>
    <t>Revenue from rental and rendering services</t>
  </si>
  <si>
    <t>Gain on changes in fair value of investment properties</t>
  </si>
  <si>
    <t>Interest income</t>
  </si>
  <si>
    <t>Cost of rent and services</t>
  </si>
  <si>
    <t>Cost of sales of real estate</t>
  </si>
  <si>
    <t>Administrative expenses</t>
  </si>
  <si>
    <t>Profit before income tax expense</t>
  </si>
  <si>
    <t>Profit for the year</t>
  </si>
  <si>
    <t>Profit attributable to:</t>
  </si>
  <si>
    <t>Basic earnings per share</t>
  </si>
  <si>
    <t>Consolidated financial statements</t>
  </si>
  <si>
    <t>components</t>
  </si>
  <si>
    <t xml:space="preserve">  of equity</t>
  </si>
  <si>
    <t>Adjustment</t>
  </si>
  <si>
    <t xml:space="preserve">to present </t>
  </si>
  <si>
    <t>assets purchased</t>
  </si>
  <si>
    <t>Adjustment of</t>
  </si>
  <si>
    <t xml:space="preserve"> Adjustment for </t>
  </si>
  <si>
    <t xml:space="preserve"> Issued and </t>
  </si>
  <si>
    <t xml:space="preserve">under common </t>
  </si>
  <si>
    <t xml:space="preserve"> equity interests</t>
  </si>
  <si>
    <t xml:space="preserve"> change in </t>
  </si>
  <si>
    <t>control at</t>
  </si>
  <si>
    <t>under reverse</t>
  </si>
  <si>
    <t xml:space="preserve"> interest in </t>
  </si>
  <si>
    <t>book value</t>
  </si>
  <si>
    <t>acquisition</t>
  </si>
  <si>
    <t xml:space="preserve"> reserve</t>
  </si>
  <si>
    <t>Unappropriated</t>
  </si>
  <si>
    <t xml:space="preserve"> the subsidiary </t>
  </si>
  <si>
    <t xml:space="preserve">interests </t>
  </si>
  <si>
    <t xml:space="preserve">  Profit</t>
  </si>
  <si>
    <t>Separate financial statements</t>
  </si>
  <si>
    <t xml:space="preserve">Total </t>
  </si>
  <si>
    <t>Amortisation of land leasehold right</t>
  </si>
  <si>
    <t>Gain on sales of property, plant and equipment</t>
  </si>
  <si>
    <t>Realisation of advance rental and service income</t>
  </si>
  <si>
    <t xml:space="preserve">Change in operating assets and liabilities </t>
  </si>
  <si>
    <t>Retention payables</t>
  </si>
  <si>
    <t xml:space="preserve">Rental and service retention </t>
  </si>
  <si>
    <t xml:space="preserve">Taxes received </t>
  </si>
  <si>
    <t>Taxes paid</t>
  </si>
  <si>
    <t>Acquisition of invesment properties</t>
  </si>
  <si>
    <t>Proceed from capital reduction of associate</t>
  </si>
  <si>
    <t>Dividends received</t>
  </si>
  <si>
    <t xml:space="preserve">Interest received </t>
  </si>
  <si>
    <t>Decrease in restricted bank deposits</t>
  </si>
  <si>
    <t xml:space="preserve">Proceeds from short-term loan from related parties </t>
  </si>
  <si>
    <t>Proceeds from short-term loan from financial institutions</t>
  </si>
  <si>
    <t>Repayment of debentures</t>
  </si>
  <si>
    <t>Net cash flows from (used in) financing activities</t>
  </si>
  <si>
    <t xml:space="preserve">Cash and cash equivalents at 1 January </t>
  </si>
  <si>
    <t>Dividend income</t>
  </si>
  <si>
    <t>Amortisation of prepaid expense of debentures</t>
  </si>
  <si>
    <t>Proceeds from sales invesment properties</t>
  </si>
  <si>
    <t>Acquisition of invesment in subsidiary</t>
  </si>
  <si>
    <r>
      <t xml:space="preserve">Earnings per share </t>
    </r>
    <r>
      <rPr>
        <b/>
        <i/>
        <sz val="11"/>
        <rFont val="Times New Roman"/>
        <family val="1"/>
      </rPr>
      <t>(in Baht)</t>
    </r>
    <r>
      <rPr>
        <b/>
        <sz val="11"/>
        <rFont val="Times New Roman"/>
        <family val="1"/>
      </rPr>
      <t xml:space="preserve">  </t>
    </r>
  </si>
  <si>
    <t>Adjustments to reconcile profit to cash receipt (payments)</t>
  </si>
  <si>
    <t>Comprehensive income for the year</t>
  </si>
  <si>
    <t>Total comprehensive income for the year</t>
  </si>
  <si>
    <t>Deposits and advance received from customers</t>
  </si>
  <si>
    <t>Selling expenses</t>
  </si>
  <si>
    <t>Year ended 31 December 2020</t>
  </si>
  <si>
    <t>Balance at 1 January 2020</t>
  </si>
  <si>
    <t>Balance at 31 December 2020</t>
  </si>
  <si>
    <t xml:space="preserve">  (6,535,484,202 ordinary shares, par value </t>
  </si>
  <si>
    <t xml:space="preserve">   at Baht 1 per share)</t>
  </si>
  <si>
    <t>Loss on changes in fair value of investment properties</t>
  </si>
  <si>
    <t xml:space="preserve">    for using equity method</t>
  </si>
  <si>
    <t xml:space="preserve">Dividend income </t>
  </si>
  <si>
    <t>Loss (gain) on changes in fair value of investment properties</t>
  </si>
  <si>
    <t xml:space="preserve">Share of profit of associates, net of tax </t>
  </si>
  <si>
    <t>Trade and other receivables</t>
  </si>
  <si>
    <t xml:space="preserve">Payment for short-term loans to related parties </t>
  </si>
  <si>
    <t xml:space="preserve">Proceeds from repayment of long-term loans to related parties </t>
  </si>
  <si>
    <t>Payment for long-term loans to related parties</t>
  </si>
  <si>
    <t>Proceed from capital reduction of subsidiary</t>
  </si>
  <si>
    <t xml:space="preserve">Proceed from sale of other current financial assets  </t>
  </si>
  <si>
    <t xml:space="preserve">Acquisition of other current financial assests </t>
  </si>
  <si>
    <t xml:space="preserve">   - investment in debt securities</t>
  </si>
  <si>
    <t xml:space="preserve">Other current financial assets - investment </t>
  </si>
  <si>
    <t xml:space="preserve">   in debt securities</t>
  </si>
  <si>
    <t>3, 6</t>
  </si>
  <si>
    <t>Current portion of lease liabilities</t>
  </si>
  <si>
    <t>6, 16</t>
  </si>
  <si>
    <t>Lease liabilities</t>
  </si>
  <si>
    <t>6, 22</t>
  </si>
  <si>
    <t>Impact of changes in accounting policies</t>
  </si>
  <si>
    <t>Other components of equity</t>
  </si>
  <si>
    <t xml:space="preserve">Gain on  </t>
  </si>
  <si>
    <t xml:space="preserve"> investments in  </t>
  </si>
  <si>
    <t>equity instruments</t>
  </si>
  <si>
    <t xml:space="preserve">designated at fair </t>
  </si>
  <si>
    <t xml:space="preserve">value through other </t>
  </si>
  <si>
    <t>comprehensive</t>
  </si>
  <si>
    <t> income</t>
  </si>
  <si>
    <t>other</t>
  </si>
  <si>
    <t> components</t>
  </si>
  <si>
    <t>of equity</t>
  </si>
  <si>
    <t>Trade and other payables</t>
  </si>
  <si>
    <t>9, 10</t>
  </si>
  <si>
    <t>20, 21</t>
  </si>
  <si>
    <t>Profit from operating activities</t>
  </si>
  <si>
    <t>Share of profit of joint venture and associates accounted</t>
  </si>
  <si>
    <t>(Reversal of) impairment loss recognised in profit or loss</t>
  </si>
  <si>
    <t xml:space="preserve">Gain on fair value adjustment - investment in debt securities </t>
  </si>
  <si>
    <t>Gain on sales of investment in debt securities</t>
  </si>
  <si>
    <t xml:space="preserve">Share of loss of joint venture, net of tax </t>
  </si>
  <si>
    <t xml:space="preserve">                                 -  </t>
  </si>
  <si>
    <t>During the year ended 31 December 2020 and 2019.</t>
  </si>
  <si>
    <r>
      <t xml:space="preserve">assets, totalling Baht 45 million </t>
    </r>
    <r>
      <rPr>
        <i/>
        <sz val="11"/>
        <rFont val="Times New Roman"/>
        <family val="1"/>
      </rPr>
      <t>(2019: Baht 71 million)</t>
    </r>
    <r>
      <rPr>
        <sz val="11"/>
        <rFont val="Times New Roman"/>
        <family val="1"/>
      </rPr>
      <t xml:space="preserve"> and amounted to contractor payable as at 31 December 2020 totalling Baht 17 million </t>
    </r>
  </si>
  <si>
    <t>6, 25</t>
  </si>
  <si>
    <t>Investments in joint venture</t>
  </si>
  <si>
    <t>16, 25</t>
  </si>
  <si>
    <t>3, 25</t>
  </si>
  <si>
    <t>Current income tax payable</t>
  </si>
  <si>
    <t>Debentures</t>
  </si>
  <si>
    <t xml:space="preserve">  (6,499,829,661 ordinary shares, par value </t>
  </si>
  <si>
    <t>Revenue from sales of real estate</t>
  </si>
  <si>
    <t>Balance at 31 December 2019 - as reported</t>
  </si>
  <si>
    <t>Provision for employee benefits</t>
  </si>
  <si>
    <t xml:space="preserve">Net cash generated from operating </t>
  </si>
  <si>
    <t>Proceeds from sales of equipment</t>
  </si>
  <si>
    <t>Proceeds from repayment of short-term loans to related parties</t>
  </si>
  <si>
    <t>Repayment of short-term loans from financial institutions</t>
  </si>
  <si>
    <t>Repayment of long-term loans from financial institutions</t>
  </si>
  <si>
    <r>
      <rPr>
        <i/>
        <sz val="11"/>
        <rFont val="Times New Roman"/>
        <family val="1"/>
      </rPr>
      <t>(2019: Baht 17 million)</t>
    </r>
    <r>
      <rPr>
        <sz val="11"/>
        <rFont val="Times New Roman"/>
        <family val="1"/>
      </rPr>
      <t xml:space="preserve">, the Group paid by cash by Baht 47 million </t>
    </r>
    <r>
      <rPr>
        <i/>
        <sz val="11"/>
        <rFont val="Times New Roman"/>
        <family val="1"/>
      </rPr>
      <t>(2019: Baht 17 million)</t>
    </r>
    <r>
      <rPr>
        <sz val="11"/>
        <rFont val="Times New Roman"/>
        <family val="1"/>
      </rPr>
      <t>, and capitalised interest related to acquisition of</t>
    </r>
  </si>
  <si>
    <t>Real estate projects development for sale</t>
  </si>
  <si>
    <t xml:space="preserve">Trade and other payables </t>
  </si>
  <si>
    <t>Real estate development for sale</t>
  </si>
  <si>
    <t>Net cash flows from operating activities</t>
  </si>
  <si>
    <t>Repayment of short-term loans from related parties</t>
  </si>
  <si>
    <t>Payment of lease liabilities</t>
  </si>
  <si>
    <t>The Group acquired investment properties, property, plant and equipment, and right of used of assets at cost, totalling Baht 109 million</t>
  </si>
  <si>
    <t>(2019: nil).</t>
  </si>
  <si>
    <r>
      <t xml:space="preserve">31 December 2020 totalling Baht 8 million </t>
    </r>
    <r>
      <rPr>
        <i/>
        <sz val="11"/>
        <rFont val="Times New Roman"/>
        <family val="1"/>
      </rPr>
      <t>(2019: nil)</t>
    </r>
    <r>
      <rPr>
        <sz val="11"/>
        <rFont val="Times New Roman"/>
        <family val="1"/>
      </rPr>
      <t>.</t>
    </r>
  </si>
  <si>
    <r>
      <t xml:space="preserve">The Group built the real estate projects under development at cost, totalling Baht 122 million </t>
    </r>
    <r>
      <rPr>
        <i/>
        <sz val="11"/>
        <rFont val="Times New Roman"/>
        <family val="1"/>
      </rPr>
      <t>(2019: Baht 81 million)</t>
    </r>
    <r>
      <rPr>
        <sz val="11"/>
        <rFont val="Times New Roman"/>
        <family val="1"/>
      </rPr>
      <t xml:space="preserve">, the Company paid by cash by </t>
    </r>
  </si>
  <si>
    <r>
      <t xml:space="preserve">and amounted to trade payable as at 31 December 2020 totalling Baht 9 million </t>
    </r>
    <r>
      <rPr>
        <i/>
        <sz val="11"/>
        <rFont val="Times New Roman"/>
        <family val="1"/>
      </rPr>
      <t>(2019: nil)</t>
    </r>
    <r>
      <rPr>
        <sz val="11"/>
        <rFont val="Times New Roman"/>
        <family val="1"/>
      </rPr>
      <t>.</t>
    </r>
  </si>
  <si>
    <t>Real estate development for sale decrease</t>
  </si>
  <si>
    <t xml:space="preserve">   from transfer to cost of sale</t>
  </si>
  <si>
    <t>Net increase (decrease) in cash and cash equivalents</t>
  </si>
  <si>
    <t xml:space="preserve">The Company acquired investment properties, property, plant and equipment, and right of used of assets at cost, totalling Baht 39 million </t>
  </si>
  <si>
    <r>
      <t>(2019: Baht 14 million)</t>
    </r>
    <r>
      <rPr>
        <sz val="11"/>
        <rFont val="Times New Roman"/>
        <family val="1"/>
      </rPr>
      <t xml:space="preserve">, the Company paid by cash by Baht 31 million (2019: Baht 14 million), and amounted to contractor payable as at </t>
    </r>
  </si>
  <si>
    <r>
      <t xml:space="preserve">Baht 89 million </t>
    </r>
    <r>
      <rPr>
        <i/>
        <sz val="11"/>
        <rFont val="Times New Roman"/>
        <family val="1"/>
      </rPr>
      <t>(2019: Baht 56 million)</t>
    </r>
    <r>
      <rPr>
        <sz val="11"/>
        <rFont val="Times New Roman"/>
        <family val="1"/>
      </rPr>
      <t>, and capitalised interest related to acquisition of assets, totalling Baht 24 million</t>
    </r>
    <r>
      <rPr>
        <i/>
        <sz val="11"/>
        <rFont val="Times New Roman"/>
        <family val="1"/>
      </rPr>
      <t xml:space="preserve"> (2019: Baht 25 million) </t>
    </r>
  </si>
  <si>
    <t>3, 11, 25</t>
  </si>
  <si>
    <t xml:space="preserve">Other non-current financial asset - long term </t>
  </si>
  <si>
    <r>
      <t xml:space="preserve">   investment </t>
    </r>
    <r>
      <rPr>
        <i/>
        <sz val="11"/>
        <rFont val="Times New Roman"/>
        <family val="1"/>
      </rPr>
      <t>(2562: Other long-term investment)</t>
    </r>
  </si>
  <si>
    <t>3, 13, 16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</si>
</sst>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_(* #,##0.000_);_(* \(#,##0.000\);_(* &quot;-&quot;???_);_(@_)"/>
    <numFmt numFmtId="167" formatCode="_(* #,##0_);_(* \(#,##0\);_(* &quot;-&quot;???_);_(@_)"/>
  </numFmts>
  <fonts count="18">
    <font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color indexed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Arial"/>
      <family val="2"/>
    </font>
    <font>
      <sz val="10"/>
      <name val="ApFont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6" fillId="0" borderId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</cellStyleXfs>
  <cellXfs count="162">
    <xf numFmtId="0" fontId="0" fillId="0" borderId="0" xfId="0"/>
    <xf numFmtId="0" fontId="3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37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37" fontId="5" fillId="0" borderId="0" xfId="0" applyNumberFormat="1" applyFont="1" applyFill="1" applyAlignment="1"/>
    <xf numFmtId="37" fontId="3" fillId="0" borderId="3" xfId="0" applyNumberFormat="1" applyFont="1" applyFill="1" applyBorder="1" applyAlignment="1"/>
    <xf numFmtId="37" fontId="5" fillId="0" borderId="0" xfId="0" applyNumberFormat="1" applyFont="1" applyFill="1" applyBorder="1" applyAlignment="1"/>
    <xf numFmtId="37" fontId="3" fillId="0" borderId="4" xfId="0" applyNumberFormat="1" applyFont="1" applyFill="1" applyBorder="1" applyAlignment="1"/>
    <xf numFmtId="3" fontId="3" fillId="0" borderId="0" xfId="0" applyNumberFormat="1" applyFont="1" applyFill="1" applyBorder="1" applyAlignment="1"/>
    <xf numFmtId="0" fontId="4" fillId="0" borderId="0" xfId="0" applyFont="1" applyFill="1" applyAlignment="1">
      <alignment horizontal="left"/>
    </xf>
    <xf numFmtId="37" fontId="5" fillId="0" borderId="4" xfId="0" applyNumberFormat="1" applyFont="1" applyFill="1" applyBorder="1" applyAlignment="1"/>
    <xf numFmtId="37" fontId="5" fillId="0" borderId="1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10" fillId="0" borderId="0" xfId="0" applyFont="1" applyFill="1" applyAlignment="1"/>
    <xf numFmtId="0" fontId="11" fillId="0" borderId="0" xfId="0" applyFont="1" applyFill="1" applyAlignment="1">
      <alignment horizontal="left"/>
    </xf>
    <xf numFmtId="0" fontId="9" fillId="0" borderId="0" xfId="0" applyFont="1" applyFill="1" applyAlignment="1"/>
    <xf numFmtId="43" fontId="5" fillId="0" borderId="1" xfId="1" applyFont="1" applyFill="1" applyBorder="1" applyAlignment="1"/>
    <xf numFmtId="0" fontId="3" fillId="0" borderId="0" xfId="0" applyFont="1" applyFill="1" applyBorder="1" applyAlignment="1"/>
    <xf numFmtId="0" fontId="12" fillId="0" borderId="0" xfId="0" applyFont="1" applyFill="1" applyAlignment="1">
      <alignment horizontal="center"/>
    </xf>
    <xf numFmtId="37" fontId="11" fillId="0" borderId="0" xfId="0" applyNumberFormat="1" applyFont="1" applyFill="1" applyBorder="1" applyAlignment="1"/>
    <xf numFmtId="37" fontId="11" fillId="0" borderId="0" xfId="0" applyNumberFormat="1" applyFont="1" applyFill="1" applyAlignment="1"/>
    <xf numFmtId="0" fontId="9" fillId="0" borderId="0" xfId="0" applyFont="1" applyFill="1" applyAlignment="1">
      <alignment horizontal="center"/>
    </xf>
    <xf numFmtId="0" fontId="13" fillId="0" borderId="0" xfId="0" applyFont="1" applyFill="1" applyAlignment="1"/>
    <xf numFmtId="0" fontId="12" fillId="0" borderId="0" xfId="0" applyFont="1" applyFill="1" applyAlignment="1"/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0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164" fontId="3" fillId="0" borderId="3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3" fillId="0" borderId="0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0" fontId="4" fillId="0" borderId="0" xfId="0" applyFont="1" applyFill="1" applyAlignment="1">
      <alignment wrapText="1"/>
    </xf>
    <xf numFmtId="0" fontId="6" fillId="0" borderId="0" xfId="0" applyFont="1" applyFill="1"/>
    <xf numFmtId="164" fontId="5" fillId="0" borderId="0" xfId="1" applyNumberFormat="1" applyFont="1" applyFill="1" applyAlignment="1"/>
    <xf numFmtId="43" fontId="5" fillId="0" borderId="0" xfId="1" applyFont="1" applyFill="1" applyBorder="1" applyAlignment="1"/>
    <xf numFmtId="0" fontId="3" fillId="0" borderId="0" xfId="0" applyFont="1" applyFill="1" applyAlignment="1"/>
    <xf numFmtId="0" fontId="5" fillId="0" borderId="0" xfId="0" applyFont="1" applyFill="1" applyAlignment="1"/>
    <xf numFmtId="37" fontId="14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3" fontId="5" fillId="0" borderId="0" xfId="0" applyNumberFormat="1" applyFont="1" applyFill="1" applyBorder="1" applyAlignment="1">
      <alignment wrapText="1"/>
    </xf>
    <xf numFmtId="0" fontId="5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5" fillId="0" borderId="0" xfId="1" applyNumberFormat="1" applyFont="1" applyFill="1" applyAlignment="1">
      <alignment horizontal="right"/>
    </xf>
    <xf numFmtId="0" fontId="5" fillId="0" borderId="0" xfId="0" applyFont="1" applyAlignment="1">
      <alignment wrapText="1"/>
    </xf>
    <xf numFmtId="164" fontId="5" fillId="0" borderId="1" xfId="1" applyNumberFormat="1" applyFont="1" applyFill="1" applyBorder="1" applyAlignment="1"/>
    <xf numFmtId="0" fontId="7" fillId="0" borderId="0" xfId="0" applyFont="1" applyFill="1" applyAlignment="1">
      <alignment horizontal="center"/>
    </xf>
    <xf numFmtId="43" fontId="5" fillId="0" borderId="0" xfId="1" applyFont="1" applyFill="1" applyAlignment="1">
      <alignment horizontal="center"/>
    </xf>
    <xf numFmtId="43" fontId="5" fillId="0" borderId="0" xfId="1" applyFont="1" applyFill="1" applyAlignment="1"/>
    <xf numFmtId="37" fontId="7" fillId="0" borderId="0" xfId="0" applyNumberFormat="1" applyFont="1" applyFill="1" applyAlignment="1">
      <alignment horizontal="center"/>
    </xf>
    <xf numFmtId="0" fontId="7" fillId="0" borderId="0" xfId="0" quotePrefix="1" applyFont="1" applyFill="1" applyAlignment="1">
      <alignment horizontal="center"/>
    </xf>
    <xf numFmtId="0" fontId="15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5" fillId="0" borderId="0" xfId="1" applyNumberFormat="1" applyFont="1" applyFill="1" applyBorder="1" applyAlignment="1"/>
    <xf numFmtId="164" fontId="3" fillId="0" borderId="3" xfId="1" applyNumberFormat="1" applyFont="1" applyFill="1" applyBorder="1" applyAlignment="1"/>
    <xf numFmtId="164" fontId="3" fillId="0" borderId="0" xfId="1" applyNumberFormat="1" applyFont="1" applyFill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2" xfId="1" applyNumberFormat="1" applyFont="1" applyFill="1" applyBorder="1" applyAlignment="1"/>
    <xf numFmtId="164" fontId="3" fillId="0" borderId="6" xfId="1" applyNumberFormat="1" applyFont="1" applyFill="1" applyBorder="1" applyAlignment="1"/>
    <xf numFmtId="165" fontId="3" fillId="0" borderId="4" xfId="0" applyNumberFormat="1" applyFont="1" applyFill="1" applyBorder="1" applyAlignment="1"/>
    <xf numFmtId="164" fontId="10" fillId="0" borderId="0" xfId="1" applyNumberFormat="1" applyFont="1" applyFill="1" applyAlignment="1"/>
    <xf numFmtId="164" fontId="10" fillId="0" borderId="0" xfId="1" applyNumberFormat="1" applyFont="1" applyFill="1" applyBorder="1" applyAlignment="1"/>
    <xf numFmtId="164" fontId="9" fillId="0" borderId="0" xfId="1" applyNumberFormat="1" applyFont="1" applyFill="1" applyAlignment="1"/>
    <xf numFmtId="164" fontId="9" fillId="0" borderId="0" xfId="1" applyNumberFormat="1" applyFont="1" applyFill="1" applyBorder="1" applyAlignment="1"/>
    <xf numFmtId="164" fontId="5" fillId="0" borderId="0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3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166" fontId="5" fillId="0" borderId="0" xfId="0" applyNumberFormat="1" applyFont="1" applyFill="1" applyAlignment="1"/>
    <xf numFmtId="0" fontId="5" fillId="0" borderId="0" xfId="0" applyFont="1" applyFill="1" applyAlignment="1">
      <alignment horizontal="left" inden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5" fillId="0" borderId="0" xfId="0" applyFont="1"/>
    <xf numFmtId="0" fontId="5" fillId="0" borderId="0" xfId="0" quotePrefix="1" applyFont="1" applyFill="1" applyAlignment="1"/>
    <xf numFmtId="164" fontId="5" fillId="0" borderId="0" xfId="0" applyNumberFormat="1" applyFont="1" applyFill="1" applyBorder="1" applyAlignment="1"/>
    <xf numFmtId="0" fontId="7" fillId="0" borderId="0" xfId="0" applyFont="1" applyFill="1" applyAlignment="1">
      <alignment horizontal="center"/>
    </xf>
    <xf numFmtId="0" fontId="5" fillId="0" borderId="0" xfId="0" quotePrefix="1" applyFont="1" applyFill="1" applyAlignment="1">
      <alignment wrapText="1"/>
    </xf>
    <xf numFmtId="164" fontId="3" fillId="0" borderId="4" xfId="1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167" fontId="5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1" applyNumberFormat="1" applyFont="1" applyFill="1" applyAlignment="1">
      <alignment vertical="center"/>
    </xf>
    <xf numFmtId="164" fontId="5" fillId="0" borderId="0" xfId="1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vertical="center"/>
    </xf>
    <xf numFmtId="164" fontId="3" fillId="0" borderId="0" xfId="1" applyNumberFormat="1" applyFont="1" applyFill="1" applyAlignment="1">
      <alignment horizontal="center" vertical="center"/>
    </xf>
    <xf numFmtId="3" fontId="5" fillId="0" borderId="0" xfId="0" applyNumberFormat="1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</cellXfs>
  <cellStyles count="7">
    <cellStyle name="Comma" xfId="1" builtinId="3"/>
    <cellStyle name="Comma 2" xfId="4" xr:uid="{B6DCBA29-260D-4699-8C75-797AC2D7EE39}"/>
    <cellStyle name="Normal" xfId="0" builtinId="0"/>
    <cellStyle name="Normal 2" xfId="3" xr:uid="{F98FA032-A1D3-4982-A029-2E1DCD2489F1}"/>
    <cellStyle name="Normal 2 2" xfId="6" xr:uid="{79584433-90AC-4D0F-B1C0-FDD091EF5B30}"/>
    <cellStyle name="Normal 3" xfId="2" xr:uid="{76505554-9E8B-44F3-91EF-72E35359B00D}"/>
    <cellStyle name="Percent 2" xfId="5" xr:uid="{4CB026F9-DB42-478B-8EA3-E3DCFCA45096}"/>
  </cellStyles>
  <dxfs count="0"/>
  <tableStyles count="0" defaultTableStyle="TableStyleMedium9" defaultPivotStyle="PivotStyleLight16"/>
  <colors>
    <mruColors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1"/>
  <sheetViews>
    <sheetView view="pageBreakPreview" zoomScale="70" zoomScaleNormal="100" zoomScaleSheetLayoutView="70" zoomScalePageLayoutView="85" workbookViewId="0">
      <selection activeCell="D30" sqref="D30"/>
    </sheetView>
  </sheetViews>
  <sheetFormatPr defaultColWidth="9.09765625" defaultRowHeight="21.75" customHeight="1"/>
  <cols>
    <col min="1" max="1" width="46.3984375" style="5" customWidth="1"/>
    <col min="2" max="2" width="12" style="57" customWidth="1"/>
    <col min="3" max="3" width="1.3984375" style="57" customWidth="1"/>
    <col min="4" max="4" width="19.09765625" style="57" customWidth="1"/>
    <col min="5" max="5" width="1.3984375" style="57" customWidth="1"/>
    <col min="6" max="6" width="19.09765625" style="57" customWidth="1"/>
    <col min="7" max="7" width="1.3984375" style="57" customWidth="1"/>
    <col min="8" max="8" width="19.09765625" style="57" customWidth="1"/>
    <col min="9" max="9" width="1.3984375" style="57" customWidth="1"/>
    <col min="10" max="10" width="19.09765625" style="57" customWidth="1"/>
    <col min="11" max="16384" width="9.09765625" style="57"/>
  </cols>
  <sheetData>
    <row r="1" spans="1:10" s="27" customFormat="1" ht="21.75" customHeight="1">
      <c r="A1" s="28" t="s">
        <v>77</v>
      </c>
    </row>
    <row r="2" spans="1:10" s="29" customFormat="1" ht="21.75" customHeight="1">
      <c r="A2" s="66" t="s">
        <v>53</v>
      </c>
    </row>
    <row r="3" spans="1:10" s="29" customFormat="1" ht="21.75" customHeight="1">
      <c r="A3" s="86"/>
    </row>
    <row r="4" spans="1:10" ht="21.75" customHeight="1">
      <c r="A4" s="1"/>
      <c r="D4" s="151" t="s">
        <v>38</v>
      </c>
      <c r="E4" s="151"/>
      <c r="F4" s="151"/>
      <c r="H4" s="151" t="s">
        <v>39</v>
      </c>
      <c r="I4" s="151"/>
      <c r="J4" s="151"/>
    </row>
    <row r="5" spans="1:10" ht="21.65" customHeight="1">
      <c r="A5" s="78"/>
      <c r="B5" s="4"/>
      <c r="C5" s="4"/>
      <c r="D5" s="150" t="s">
        <v>78</v>
      </c>
      <c r="E5" s="150"/>
      <c r="F5" s="150"/>
      <c r="G5" s="63"/>
      <c r="H5" s="150" t="s">
        <v>78</v>
      </c>
      <c r="I5" s="150"/>
      <c r="J5" s="150"/>
    </row>
    <row r="6" spans="1:10" ht="21.65" customHeight="1">
      <c r="B6" s="4"/>
      <c r="C6" s="4"/>
      <c r="D6" s="152" t="s">
        <v>52</v>
      </c>
      <c r="E6" s="152"/>
      <c r="F6" s="152"/>
      <c r="G6" s="63"/>
      <c r="H6" s="152" t="s">
        <v>52</v>
      </c>
      <c r="I6" s="152"/>
      <c r="J6" s="152"/>
    </row>
    <row r="7" spans="1:10" ht="21.75" customHeight="1">
      <c r="A7" s="1" t="s">
        <v>3</v>
      </c>
      <c r="B7" s="64" t="s">
        <v>22</v>
      </c>
      <c r="C7" s="64"/>
      <c r="D7" s="4">
        <v>2020</v>
      </c>
      <c r="E7" s="4"/>
      <c r="F7" s="4">
        <v>2019</v>
      </c>
      <c r="G7" s="4"/>
      <c r="H7" s="4">
        <v>2020</v>
      </c>
      <c r="I7" s="4"/>
      <c r="J7" s="4">
        <v>2019</v>
      </c>
    </row>
    <row r="8" spans="1:10" ht="21.75" customHeight="1">
      <c r="B8" s="4"/>
      <c r="C8" s="4"/>
      <c r="D8" s="153" t="s">
        <v>79</v>
      </c>
      <c r="E8" s="153"/>
      <c r="F8" s="153"/>
      <c r="G8" s="153"/>
      <c r="H8" s="153"/>
      <c r="I8" s="153"/>
      <c r="J8" s="153"/>
    </row>
    <row r="9" spans="1:10" ht="21.75" customHeight="1">
      <c r="A9" s="52" t="s">
        <v>0</v>
      </c>
      <c r="B9" s="64"/>
      <c r="C9" s="64"/>
    </row>
    <row r="10" spans="1:10" ht="21.75" customHeight="1">
      <c r="A10" s="26" t="s">
        <v>1</v>
      </c>
      <c r="B10" s="76">
        <v>7</v>
      </c>
      <c r="C10" s="64"/>
      <c r="D10" s="17">
        <v>69755078</v>
      </c>
      <c r="E10" s="17"/>
      <c r="F10" s="17">
        <v>51233259</v>
      </c>
      <c r="G10" s="17"/>
      <c r="H10" s="17">
        <v>39267421</v>
      </c>
      <c r="I10" s="17"/>
      <c r="J10" s="17">
        <v>35077568</v>
      </c>
    </row>
    <row r="11" spans="1:10" ht="21.75" customHeight="1">
      <c r="A11" s="26" t="s">
        <v>179</v>
      </c>
      <c r="B11" s="76" t="s">
        <v>218</v>
      </c>
      <c r="C11" s="64"/>
      <c r="D11" s="17">
        <v>164562255</v>
      </c>
      <c r="E11" s="17"/>
      <c r="F11" s="17">
        <v>627588910</v>
      </c>
      <c r="G11" s="17"/>
      <c r="H11" s="17">
        <v>113736405</v>
      </c>
      <c r="I11" s="17"/>
      <c r="J11" s="17">
        <v>472130360</v>
      </c>
    </row>
    <row r="12" spans="1:10" ht="21.75" customHeight="1">
      <c r="A12" s="26" t="s">
        <v>80</v>
      </c>
      <c r="B12" s="76">
        <v>6</v>
      </c>
      <c r="C12" s="64"/>
      <c r="D12" s="75">
        <v>0</v>
      </c>
      <c r="E12" s="75"/>
      <c r="F12" s="75">
        <v>0</v>
      </c>
      <c r="G12" s="17"/>
      <c r="H12" s="17">
        <v>1630066780</v>
      </c>
      <c r="I12" s="17"/>
      <c r="J12" s="17">
        <v>1502335600</v>
      </c>
    </row>
    <row r="13" spans="1:10" ht="21.75" customHeight="1">
      <c r="A13" s="26" t="s">
        <v>234</v>
      </c>
      <c r="B13" s="76" t="s">
        <v>85</v>
      </c>
      <c r="C13" s="64"/>
      <c r="D13" s="17">
        <v>889572710</v>
      </c>
      <c r="E13" s="17"/>
      <c r="F13" s="17">
        <v>954049946</v>
      </c>
      <c r="G13" s="17"/>
      <c r="H13" s="17">
        <v>623562702</v>
      </c>
      <c r="I13" s="17"/>
      <c r="J13" s="17">
        <v>623562702</v>
      </c>
    </row>
    <row r="14" spans="1:10" ht="21.75" customHeight="1">
      <c r="A14" s="26" t="s">
        <v>187</v>
      </c>
      <c r="B14" s="76"/>
      <c r="C14" s="114"/>
      <c r="D14" s="17"/>
      <c r="E14" s="17"/>
      <c r="F14" s="17"/>
      <c r="G14" s="17"/>
      <c r="H14" s="17"/>
      <c r="I14" s="17"/>
      <c r="J14" s="17"/>
    </row>
    <row r="15" spans="1:10" ht="21.75" customHeight="1">
      <c r="A15" s="121" t="s">
        <v>188</v>
      </c>
      <c r="B15" s="76">
        <v>25</v>
      </c>
      <c r="C15" s="114"/>
      <c r="D15" s="17">
        <v>40123263</v>
      </c>
      <c r="E15" s="17"/>
      <c r="F15" s="75">
        <v>0</v>
      </c>
      <c r="G15" s="17"/>
      <c r="H15" s="17">
        <v>40123263</v>
      </c>
      <c r="I15" s="17"/>
      <c r="J15" s="75">
        <v>0</v>
      </c>
    </row>
    <row r="16" spans="1:10" ht="21.75" customHeight="1">
      <c r="A16" s="46" t="s">
        <v>2</v>
      </c>
      <c r="B16" s="64"/>
      <c r="C16" s="64"/>
      <c r="D16" s="18">
        <f>SUM(D10:D15)</f>
        <v>1164013306</v>
      </c>
      <c r="E16" s="3"/>
      <c r="F16" s="18">
        <f>SUM(F10:F15)</f>
        <v>1632872115</v>
      </c>
      <c r="G16" s="3"/>
      <c r="H16" s="18">
        <f>SUM(H10:H15)</f>
        <v>2446756571</v>
      </c>
      <c r="I16" s="3"/>
      <c r="J16" s="18">
        <f>SUM(J10:J15)</f>
        <v>2633106230</v>
      </c>
    </row>
    <row r="17" spans="1:10" ht="21.75" customHeight="1">
      <c r="B17" s="64"/>
      <c r="C17" s="64"/>
      <c r="D17" s="17"/>
      <c r="E17" s="17"/>
      <c r="F17" s="17"/>
      <c r="G17" s="17"/>
      <c r="H17" s="17"/>
      <c r="I17" s="17"/>
      <c r="J17" s="17"/>
    </row>
    <row r="18" spans="1:10" ht="21.75" customHeight="1">
      <c r="A18" s="52" t="s">
        <v>4</v>
      </c>
      <c r="B18" s="64"/>
      <c r="C18" s="64"/>
      <c r="D18" s="17"/>
      <c r="E18" s="17"/>
      <c r="F18" s="17"/>
      <c r="G18" s="17"/>
      <c r="H18" s="17"/>
      <c r="I18" s="17"/>
      <c r="J18" s="17"/>
    </row>
    <row r="19" spans="1:10" ht="21.75" customHeight="1">
      <c r="A19" s="26" t="s">
        <v>252</v>
      </c>
      <c r="B19" s="114"/>
      <c r="C19" s="114"/>
      <c r="D19" s="17"/>
      <c r="E19" s="17"/>
      <c r="F19" s="17"/>
      <c r="G19" s="17"/>
      <c r="H19" s="17"/>
      <c r="I19" s="17"/>
      <c r="J19" s="17"/>
    </row>
    <row r="20" spans="1:10" ht="21.75" customHeight="1">
      <c r="A20" s="26" t="s">
        <v>253</v>
      </c>
      <c r="B20" s="120" t="s">
        <v>251</v>
      </c>
      <c r="C20" s="114"/>
      <c r="D20" s="17">
        <v>571510076</v>
      </c>
      <c r="E20" s="17"/>
      <c r="F20" s="17">
        <v>104520000</v>
      </c>
      <c r="G20" s="17"/>
      <c r="H20" s="75">
        <v>0</v>
      </c>
      <c r="I20" s="17"/>
      <c r="J20" s="75">
        <v>0</v>
      </c>
    </row>
    <row r="21" spans="1:10" ht="21.75" customHeight="1">
      <c r="A21" s="26" t="s">
        <v>81</v>
      </c>
      <c r="B21" s="76">
        <v>16</v>
      </c>
      <c r="C21" s="64"/>
      <c r="D21" s="17">
        <v>1000000</v>
      </c>
      <c r="E21" s="17"/>
      <c r="F21" s="17">
        <v>1000000</v>
      </c>
      <c r="G21" s="17"/>
      <c r="H21" s="75">
        <v>0</v>
      </c>
      <c r="I21" s="17"/>
      <c r="J21" s="75">
        <v>0</v>
      </c>
    </row>
    <row r="22" spans="1:10" ht="21.75" customHeight="1">
      <c r="A22" s="26" t="s">
        <v>57</v>
      </c>
      <c r="B22" s="76">
        <v>9</v>
      </c>
      <c r="C22" s="64"/>
      <c r="D22" s="17">
        <v>1107676</v>
      </c>
      <c r="E22" s="17"/>
      <c r="F22" s="17">
        <v>791459463</v>
      </c>
      <c r="G22" s="17"/>
      <c r="H22" s="17">
        <v>89958</v>
      </c>
      <c r="I22" s="17"/>
      <c r="J22" s="17">
        <v>683773494</v>
      </c>
    </row>
    <row r="23" spans="1:10" ht="21.75" customHeight="1">
      <c r="A23" s="26" t="s">
        <v>5</v>
      </c>
      <c r="B23" s="76">
        <v>10</v>
      </c>
      <c r="C23" s="64"/>
      <c r="D23" s="75">
        <v>0</v>
      </c>
      <c r="E23" s="17"/>
      <c r="F23" s="75">
        <v>0</v>
      </c>
      <c r="G23" s="17"/>
      <c r="H23" s="17">
        <v>6807674514</v>
      </c>
      <c r="I23" s="17"/>
      <c r="J23" s="17">
        <v>6817374495</v>
      </c>
    </row>
    <row r="24" spans="1:10" ht="21.75" customHeight="1">
      <c r="A24" s="26" t="s">
        <v>219</v>
      </c>
      <c r="B24" s="76">
        <v>9</v>
      </c>
      <c r="C24" s="68"/>
      <c r="D24" s="75">
        <v>0</v>
      </c>
      <c r="E24" s="17"/>
      <c r="F24" s="75">
        <v>0</v>
      </c>
      <c r="G24" s="17"/>
      <c r="H24" s="75">
        <v>0</v>
      </c>
      <c r="I24" s="75"/>
      <c r="J24" s="75">
        <v>0</v>
      </c>
    </row>
    <row r="25" spans="1:10" ht="21.75" customHeight="1">
      <c r="A25" s="26" t="s">
        <v>82</v>
      </c>
      <c r="B25" s="76">
        <v>6</v>
      </c>
      <c r="C25" s="64"/>
      <c r="D25" s="17">
        <v>4552604160</v>
      </c>
      <c r="E25" s="17"/>
      <c r="F25" s="17">
        <v>4432903078</v>
      </c>
      <c r="G25" s="17"/>
      <c r="H25" s="17">
        <v>5213673094</v>
      </c>
      <c r="I25" s="17"/>
      <c r="J25" s="17">
        <v>4977566612</v>
      </c>
    </row>
    <row r="26" spans="1:10" ht="21.75" customHeight="1">
      <c r="A26" s="26" t="s">
        <v>6</v>
      </c>
      <c r="B26" s="76" t="s">
        <v>254</v>
      </c>
      <c r="C26" s="64"/>
      <c r="D26" s="17">
        <v>22341680716</v>
      </c>
      <c r="E26" s="17"/>
      <c r="F26" s="17">
        <v>22109333207</v>
      </c>
      <c r="G26" s="17"/>
      <c r="H26" s="17">
        <v>10364905224</v>
      </c>
      <c r="I26" s="17"/>
      <c r="J26" s="17">
        <v>10382912696</v>
      </c>
    </row>
    <row r="27" spans="1:10" ht="21.75" customHeight="1">
      <c r="A27" s="26" t="s">
        <v>75</v>
      </c>
      <c r="B27" s="76" t="s">
        <v>86</v>
      </c>
      <c r="C27" s="64"/>
      <c r="D27" s="17">
        <v>485830700</v>
      </c>
      <c r="E27" s="17"/>
      <c r="F27" s="17">
        <v>488490222</v>
      </c>
      <c r="G27" s="17"/>
      <c r="H27" s="17">
        <v>28781074</v>
      </c>
      <c r="I27" s="17"/>
      <c r="J27" s="17">
        <v>15531917</v>
      </c>
    </row>
    <row r="28" spans="1:10" ht="21.75" customHeight="1">
      <c r="A28" s="26" t="s">
        <v>83</v>
      </c>
      <c r="B28" s="76" t="s">
        <v>189</v>
      </c>
      <c r="C28" s="64"/>
      <c r="D28" s="75">
        <v>0</v>
      </c>
      <c r="E28" s="17"/>
      <c r="F28" s="17">
        <v>97526651</v>
      </c>
      <c r="G28" s="17"/>
      <c r="H28" s="75">
        <v>0</v>
      </c>
      <c r="I28" s="75"/>
      <c r="J28" s="75">
        <v>0</v>
      </c>
    </row>
    <row r="29" spans="1:10" ht="21.75" customHeight="1">
      <c r="A29" s="26" t="s">
        <v>84</v>
      </c>
      <c r="B29" s="76"/>
      <c r="C29" s="64"/>
      <c r="D29" s="17">
        <v>2752230</v>
      </c>
      <c r="E29" s="17"/>
      <c r="F29" s="17">
        <v>3720178</v>
      </c>
      <c r="G29" s="17"/>
      <c r="H29" s="17">
        <v>2726664</v>
      </c>
      <c r="I29" s="17"/>
      <c r="J29" s="17">
        <v>3569736</v>
      </c>
    </row>
    <row r="30" spans="1:10" ht="21.75" customHeight="1">
      <c r="A30" s="26" t="s">
        <v>7</v>
      </c>
      <c r="B30" s="76">
        <v>23</v>
      </c>
      <c r="C30" s="64"/>
      <c r="D30" s="17">
        <v>92539362</v>
      </c>
      <c r="E30" s="17"/>
      <c r="F30" s="17">
        <v>19374515</v>
      </c>
      <c r="G30" s="17"/>
      <c r="H30" s="75">
        <v>0</v>
      </c>
      <c r="I30" s="75"/>
      <c r="J30" s="75">
        <v>0</v>
      </c>
    </row>
    <row r="31" spans="1:10" ht="21.75" customHeight="1">
      <c r="A31" s="26" t="s">
        <v>8</v>
      </c>
      <c r="B31" s="120">
        <v>6</v>
      </c>
      <c r="C31" s="64"/>
      <c r="D31" s="17">
        <v>11510722</v>
      </c>
      <c r="E31" s="17"/>
      <c r="F31" s="17">
        <v>11298761</v>
      </c>
      <c r="G31" s="17"/>
      <c r="H31" s="17">
        <v>4233557</v>
      </c>
      <c r="I31" s="17"/>
      <c r="J31" s="17">
        <v>4208396</v>
      </c>
    </row>
    <row r="32" spans="1:10" ht="21.75" customHeight="1">
      <c r="A32" s="46" t="s">
        <v>9</v>
      </c>
      <c r="B32" s="64"/>
      <c r="C32" s="64"/>
      <c r="D32" s="18">
        <f>SUM(D20:D31)</f>
        <v>28060535642</v>
      </c>
      <c r="E32" s="3"/>
      <c r="F32" s="18">
        <f>SUM(F20:F31)</f>
        <v>28059626075</v>
      </c>
      <c r="G32" s="3"/>
      <c r="H32" s="18">
        <f>SUM(H20:H31)</f>
        <v>22422084085</v>
      </c>
      <c r="I32" s="3"/>
      <c r="J32" s="18">
        <f>SUM(J20:J31)</f>
        <v>22884937346</v>
      </c>
    </row>
    <row r="33" spans="1:10" ht="26.4" customHeight="1" thickBot="1">
      <c r="A33" s="56" t="s">
        <v>10</v>
      </c>
      <c r="B33" s="64"/>
      <c r="C33" s="64"/>
      <c r="D33" s="20">
        <f>SUM(D16,D32)</f>
        <v>29224548948</v>
      </c>
      <c r="E33" s="3"/>
      <c r="F33" s="20">
        <f>SUM(F16,F32)</f>
        <v>29692498190</v>
      </c>
      <c r="G33" s="3"/>
      <c r="H33" s="20">
        <f>SUM(H16,H32)</f>
        <v>24868840656</v>
      </c>
      <c r="I33" s="3"/>
      <c r="J33" s="20">
        <f>SUM(J16,J32)</f>
        <v>25518043576</v>
      </c>
    </row>
    <row r="34" spans="1:10" ht="13.5" customHeight="1" thickTop="1"/>
    <row r="36" spans="1:10" s="27" customFormat="1" ht="21.75" customHeight="1">
      <c r="A36" s="28" t="s">
        <v>77</v>
      </c>
    </row>
    <row r="37" spans="1:10" s="29" customFormat="1" ht="21.75" customHeight="1">
      <c r="A37" s="66" t="s">
        <v>53</v>
      </c>
    </row>
    <row r="38" spans="1:10" ht="21.75" customHeight="1">
      <c r="A38" s="1"/>
    </row>
    <row r="39" spans="1:10" ht="21.65" customHeight="1">
      <c r="A39" s="1"/>
      <c r="D39" s="151" t="s">
        <v>38</v>
      </c>
      <c r="E39" s="151"/>
      <c r="F39" s="151"/>
      <c r="H39" s="151" t="s">
        <v>39</v>
      </c>
      <c r="I39" s="151"/>
      <c r="J39" s="151"/>
    </row>
    <row r="40" spans="1:10" ht="21.65" customHeight="1">
      <c r="B40" s="4"/>
      <c r="C40" s="4"/>
      <c r="D40" s="150" t="s">
        <v>78</v>
      </c>
      <c r="E40" s="150"/>
      <c r="F40" s="150"/>
      <c r="G40" s="63"/>
      <c r="H40" s="150" t="s">
        <v>78</v>
      </c>
      <c r="I40" s="150"/>
      <c r="J40" s="150"/>
    </row>
    <row r="41" spans="1:10" ht="21.65" customHeight="1">
      <c r="B41" s="4"/>
      <c r="C41" s="4"/>
      <c r="D41" s="152" t="s">
        <v>52</v>
      </c>
      <c r="E41" s="152"/>
      <c r="F41" s="152"/>
      <c r="G41" s="63"/>
      <c r="H41" s="152" t="s">
        <v>52</v>
      </c>
      <c r="I41" s="152"/>
      <c r="J41" s="152"/>
    </row>
    <row r="42" spans="1:10" ht="21.75" customHeight="1">
      <c r="A42" s="56" t="s">
        <v>11</v>
      </c>
      <c r="B42" s="64" t="s">
        <v>22</v>
      </c>
      <c r="C42" s="4"/>
      <c r="D42" s="4">
        <v>2020</v>
      </c>
      <c r="E42" s="4"/>
      <c r="F42" s="4">
        <v>2019</v>
      </c>
      <c r="G42" s="4"/>
      <c r="H42" s="4">
        <v>2020</v>
      </c>
      <c r="I42" s="4"/>
      <c r="J42" s="4">
        <v>2019</v>
      </c>
    </row>
    <row r="43" spans="1:10" ht="21.75" customHeight="1">
      <c r="C43" s="64"/>
      <c r="D43" s="153" t="s">
        <v>79</v>
      </c>
      <c r="E43" s="153"/>
      <c r="F43" s="153"/>
      <c r="G43" s="153"/>
      <c r="H43" s="153"/>
      <c r="I43" s="153"/>
      <c r="J43" s="153"/>
    </row>
    <row r="44" spans="1:10" ht="21.75" customHeight="1">
      <c r="A44" s="67" t="s">
        <v>12</v>
      </c>
      <c r="B44" s="4"/>
      <c r="C44" s="4"/>
      <c r="D44" s="17"/>
      <c r="E44" s="17"/>
      <c r="F44" s="17"/>
      <c r="G44" s="17"/>
      <c r="H44" s="17"/>
      <c r="I44" s="17"/>
      <c r="J44" s="17"/>
    </row>
    <row r="45" spans="1:10" ht="21.75" customHeight="1">
      <c r="A45" s="57" t="s">
        <v>87</v>
      </c>
      <c r="B45" s="120" t="s">
        <v>220</v>
      </c>
      <c r="C45" s="64"/>
      <c r="D45" s="17">
        <v>550000000</v>
      </c>
      <c r="E45" s="17"/>
      <c r="F45" s="17">
        <v>1370000000</v>
      </c>
      <c r="G45" s="17"/>
      <c r="H45" s="17">
        <v>550000000</v>
      </c>
      <c r="I45" s="17"/>
      <c r="J45" s="17">
        <v>1370000000</v>
      </c>
    </row>
    <row r="46" spans="1:10" ht="21.75" customHeight="1">
      <c r="A46" s="57" t="s">
        <v>235</v>
      </c>
      <c r="B46" s="120" t="s">
        <v>218</v>
      </c>
      <c r="C46" s="64"/>
      <c r="D46" s="17">
        <v>259370416</v>
      </c>
      <c r="E46" s="17"/>
      <c r="F46" s="17">
        <v>418090483</v>
      </c>
      <c r="G46" s="17"/>
      <c r="H46" s="17">
        <v>248115919</v>
      </c>
      <c r="I46" s="17"/>
      <c r="J46" s="17">
        <v>292180343</v>
      </c>
    </row>
    <row r="47" spans="1:10" ht="21.75" customHeight="1">
      <c r="A47" s="57" t="s">
        <v>190</v>
      </c>
      <c r="B47" s="120" t="s">
        <v>221</v>
      </c>
      <c r="C47" s="114"/>
      <c r="D47" s="17">
        <v>4380000</v>
      </c>
      <c r="E47" s="17"/>
      <c r="F47" s="75">
        <v>0</v>
      </c>
      <c r="G47" s="17"/>
      <c r="H47" s="17">
        <v>4552627</v>
      </c>
      <c r="I47" s="17"/>
      <c r="J47" s="75">
        <v>0</v>
      </c>
    </row>
    <row r="48" spans="1:10" ht="21.75" customHeight="1">
      <c r="A48" s="57" t="s">
        <v>89</v>
      </c>
      <c r="B48" s="120" t="s">
        <v>191</v>
      </c>
      <c r="C48" s="64"/>
      <c r="D48" s="17">
        <v>1426366438</v>
      </c>
      <c r="E48" s="17"/>
      <c r="F48" s="17">
        <v>170745000</v>
      </c>
      <c r="G48" s="17"/>
      <c r="H48" s="17">
        <v>4847905287</v>
      </c>
      <c r="I48" s="17"/>
      <c r="J48" s="17">
        <v>3218432297</v>
      </c>
    </row>
    <row r="49" spans="1:10" ht="21.75" customHeight="1">
      <c r="A49" s="57" t="s">
        <v>96</v>
      </c>
      <c r="B49" s="120" t="s">
        <v>220</v>
      </c>
      <c r="C49" s="83"/>
      <c r="D49" s="54">
        <v>1162596707</v>
      </c>
      <c r="E49" s="17"/>
      <c r="F49" s="17">
        <v>1399080821</v>
      </c>
      <c r="G49" s="17"/>
      <c r="H49" s="17">
        <v>1162596707</v>
      </c>
      <c r="I49" s="17"/>
      <c r="J49" s="17">
        <v>1399080821</v>
      </c>
    </row>
    <row r="50" spans="1:10" ht="21.75" customHeight="1">
      <c r="A50" s="57" t="s">
        <v>90</v>
      </c>
      <c r="B50" s="120"/>
      <c r="C50" s="64"/>
      <c r="D50" s="17"/>
      <c r="E50" s="17"/>
      <c r="F50" s="74"/>
      <c r="G50" s="17"/>
      <c r="H50" s="75"/>
      <c r="I50" s="17"/>
      <c r="J50" s="75"/>
    </row>
    <row r="51" spans="1:10" ht="21.75" customHeight="1">
      <c r="A51" s="57" t="s">
        <v>91</v>
      </c>
      <c r="B51" s="120">
        <v>6</v>
      </c>
      <c r="C51" s="64"/>
      <c r="D51" s="80">
        <v>234079801</v>
      </c>
      <c r="E51" s="17"/>
      <c r="F51" s="17">
        <v>234468580</v>
      </c>
      <c r="G51" s="17"/>
      <c r="H51" s="17">
        <v>154534067</v>
      </c>
      <c r="I51" s="17"/>
      <c r="J51" s="17">
        <v>154941483</v>
      </c>
    </row>
    <row r="52" spans="1:10" ht="21.75" customHeight="1">
      <c r="A52" s="26" t="s">
        <v>88</v>
      </c>
      <c r="B52" s="120">
        <v>6</v>
      </c>
      <c r="C52" s="83"/>
      <c r="D52" s="17">
        <v>67165506</v>
      </c>
      <c r="E52" s="17"/>
      <c r="F52" s="17">
        <v>181695493</v>
      </c>
      <c r="G52" s="17"/>
      <c r="H52" s="17">
        <v>4196386</v>
      </c>
      <c r="I52" s="17"/>
      <c r="J52" s="17">
        <v>3842280</v>
      </c>
    </row>
    <row r="53" spans="1:10" ht="21.75" customHeight="1">
      <c r="A53" s="26" t="s">
        <v>167</v>
      </c>
      <c r="B53" s="120"/>
      <c r="C53" s="68"/>
      <c r="D53" s="17">
        <v>200000</v>
      </c>
      <c r="E53" s="17"/>
      <c r="F53" s="17">
        <v>13218691</v>
      </c>
      <c r="G53" s="17"/>
      <c r="H53" s="75">
        <v>0</v>
      </c>
      <c r="I53" s="17"/>
      <c r="J53" s="75">
        <v>0</v>
      </c>
    </row>
    <row r="54" spans="1:10" ht="21.75" customHeight="1">
      <c r="A54" s="26" t="s">
        <v>92</v>
      </c>
      <c r="B54" s="81"/>
      <c r="C54" s="64"/>
      <c r="D54" s="17">
        <v>162026670</v>
      </c>
      <c r="E54" s="17"/>
      <c r="F54" s="17">
        <v>308676704</v>
      </c>
      <c r="G54" s="17"/>
      <c r="H54" s="17">
        <v>14365396</v>
      </c>
      <c r="I54" s="17"/>
      <c r="J54" s="17">
        <v>10519624</v>
      </c>
    </row>
    <row r="55" spans="1:10" ht="21.75" customHeight="1">
      <c r="A55" s="26" t="s">
        <v>222</v>
      </c>
      <c r="B55" s="81"/>
      <c r="C55" s="64"/>
      <c r="D55" s="17">
        <v>30331713</v>
      </c>
      <c r="E55" s="17"/>
      <c r="F55" s="17">
        <v>38213305</v>
      </c>
      <c r="G55" s="17"/>
      <c r="H55" s="54">
        <v>1356758</v>
      </c>
      <c r="I55" s="75"/>
      <c r="J55" s="75">
        <v>0</v>
      </c>
    </row>
    <row r="56" spans="1:10" ht="21.75" customHeight="1">
      <c r="A56" s="26" t="s">
        <v>13</v>
      </c>
      <c r="C56" s="68"/>
      <c r="D56" s="17">
        <v>3778434</v>
      </c>
      <c r="E56" s="17"/>
      <c r="F56" s="17">
        <v>9529302</v>
      </c>
      <c r="G56" s="17"/>
      <c r="H56" s="17">
        <v>1468218</v>
      </c>
      <c r="I56" s="17"/>
      <c r="J56" s="17">
        <v>6150389</v>
      </c>
    </row>
    <row r="57" spans="1:10" ht="21.75" customHeight="1">
      <c r="A57" s="46" t="s">
        <v>14</v>
      </c>
      <c r="C57" s="64"/>
      <c r="D57" s="18">
        <f>SUM(D45:D56)</f>
        <v>3900295685</v>
      </c>
      <c r="E57" s="3"/>
      <c r="F57" s="18">
        <f>SUM(F45:F56)</f>
        <v>4143718379</v>
      </c>
      <c r="G57" s="3"/>
      <c r="H57" s="18">
        <f>SUM(H45:H56)</f>
        <v>6989091365</v>
      </c>
      <c r="I57" s="3"/>
      <c r="J57" s="18">
        <f>SUM(J45:J56)</f>
        <v>6455147237</v>
      </c>
    </row>
    <row r="58" spans="1:10" ht="21.75" customHeight="1">
      <c r="B58" s="81"/>
      <c r="C58" s="64"/>
      <c r="D58" s="17"/>
      <c r="E58" s="17"/>
      <c r="F58" s="17"/>
      <c r="G58" s="17"/>
      <c r="H58" s="17"/>
      <c r="I58" s="17"/>
      <c r="J58" s="17"/>
    </row>
    <row r="59" spans="1:10" ht="21.75" customHeight="1">
      <c r="A59" s="52" t="s">
        <v>15</v>
      </c>
      <c r="B59" s="81"/>
      <c r="C59" s="64"/>
      <c r="D59" s="17"/>
      <c r="E59" s="17"/>
      <c r="F59" s="17"/>
      <c r="G59" s="17"/>
      <c r="H59" s="17"/>
      <c r="I59" s="17"/>
      <c r="J59" s="17"/>
    </row>
    <row r="60" spans="1:10" ht="21.75" customHeight="1">
      <c r="A60" s="5" t="s">
        <v>93</v>
      </c>
      <c r="B60" s="120" t="s">
        <v>220</v>
      </c>
      <c r="C60" s="64"/>
      <c r="D60" s="17">
        <v>2531906300</v>
      </c>
      <c r="E60" s="17"/>
      <c r="F60" s="17">
        <v>2531906300</v>
      </c>
      <c r="G60" s="17"/>
      <c r="H60" s="75">
        <v>0</v>
      </c>
      <c r="I60" s="75"/>
      <c r="J60" s="75">
        <v>0</v>
      </c>
    </row>
    <row r="61" spans="1:10" ht="21.75" customHeight="1">
      <c r="A61" s="5" t="s">
        <v>192</v>
      </c>
      <c r="B61" s="120" t="s">
        <v>221</v>
      </c>
      <c r="C61" s="114"/>
      <c r="D61" s="17">
        <v>129700239</v>
      </c>
      <c r="E61" s="17"/>
      <c r="F61" s="75">
        <v>0</v>
      </c>
      <c r="G61" s="17"/>
      <c r="H61" s="54">
        <v>4954694</v>
      </c>
      <c r="I61" s="75"/>
      <c r="J61" s="75">
        <v>0</v>
      </c>
    </row>
    <row r="62" spans="1:10" ht="21.75" customHeight="1">
      <c r="A62" s="26" t="s">
        <v>223</v>
      </c>
      <c r="B62" s="120" t="s">
        <v>220</v>
      </c>
      <c r="C62" s="68"/>
      <c r="D62" s="17">
        <v>1026788606</v>
      </c>
      <c r="E62" s="17"/>
      <c r="F62" s="17">
        <v>2446330610</v>
      </c>
      <c r="G62" s="17"/>
      <c r="H62" s="17">
        <v>1026788606</v>
      </c>
      <c r="I62" s="17"/>
      <c r="J62" s="17">
        <v>2446330610</v>
      </c>
    </row>
    <row r="63" spans="1:10" ht="21.75" customHeight="1">
      <c r="A63" s="26" t="s">
        <v>16</v>
      </c>
      <c r="B63" s="120">
        <v>23</v>
      </c>
      <c r="C63" s="64"/>
      <c r="D63" s="17">
        <v>1599242567</v>
      </c>
      <c r="E63" s="17"/>
      <c r="F63" s="17">
        <v>1410583162</v>
      </c>
      <c r="G63" s="17"/>
      <c r="H63" s="17">
        <v>881845902</v>
      </c>
      <c r="I63" s="17"/>
      <c r="J63" s="17">
        <v>870534819</v>
      </c>
    </row>
    <row r="64" spans="1:10" ht="21.75" customHeight="1">
      <c r="A64" s="5" t="s">
        <v>95</v>
      </c>
      <c r="B64" s="120">
        <v>6</v>
      </c>
      <c r="C64" s="64"/>
      <c r="D64" s="17">
        <v>203826491</v>
      </c>
      <c r="E64" s="17"/>
      <c r="F64" s="17">
        <v>212585351</v>
      </c>
      <c r="G64" s="17"/>
      <c r="H64" s="17">
        <v>10861146</v>
      </c>
      <c r="I64" s="17"/>
      <c r="J64" s="17">
        <v>11902877</v>
      </c>
    </row>
    <row r="65" spans="1:10" ht="21.75" customHeight="1">
      <c r="A65" s="26" t="s">
        <v>58</v>
      </c>
      <c r="B65" s="81">
        <v>17</v>
      </c>
      <c r="C65" s="64"/>
      <c r="D65" s="17">
        <v>20710439</v>
      </c>
      <c r="E65" s="17"/>
      <c r="F65" s="17">
        <v>19472681</v>
      </c>
      <c r="G65" s="17"/>
      <c r="H65" s="17">
        <v>19073627</v>
      </c>
      <c r="I65" s="17"/>
      <c r="J65" s="17">
        <v>17239425</v>
      </c>
    </row>
    <row r="66" spans="1:10" ht="21.75" customHeight="1">
      <c r="A66" s="26" t="s">
        <v>94</v>
      </c>
      <c r="B66" s="81">
        <v>6</v>
      </c>
      <c r="C66" s="68"/>
      <c r="D66" s="54">
        <v>4984875211</v>
      </c>
      <c r="E66" s="17"/>
      <c r="F66" s="17">
        <v>5213978133</v>
      </c>
      <c r="G66" s="17"/>
      <c r="H66" s="17">
        <v>3961464084</v>
      </c>
      <c r="I66" s="17"/>
      <c r="J66" s="17">
        <v>4110837963</v>
      </c>
    </row>
    <row r="67" spans="1:10" ht="21.75" customHeight="1">
      <c r="A67" s="46" t="s">
        <v>18</v>
      </c>
      <c r="C67" s="64"/>
      <c r="D67" s="18">
        <f>SUM(D60:D66)</f>
        <v>10497049853</v>
      </c>
      <c r="E67" s="3"/>
      <c r="F67" s="18">
        <f>SUM(F60:F66)</f>
        <v>11834856237</v>
      </c>
      <c r="G67" s="3"/>
      <c r="H67" s="18">
        <f>SUM(H60:H66)</f>
        <v>5904988059</v>
      </c>
      <c r="I67" s="3"/>
      <c r="J67" s="18">
        <f>SUM(J60:J66)</f>
        <v>7456845694</v>
      </c>
    </row>
    <row r="68" spans="1:10" ht="30" customHeight="1">
      <c r="A68" s="56" t="s">
        <v>19</v>
      </c>
      <c r="B68" s="64"/>
      <c r="C68" s="64"/>
      <c r="D68" s="18">
        <f>SUM(D57,D67)</f>
        <v>14397345538</v>
      </c>
      <c r="E68" s="3"/>
      <c r="F68" s="18">
        <f>SUM(F57,F67)</f>
        <v>15978574616</v>
      </c>
      <c r="G68" s="3"/>
      <c r="H68" s="18">
        <f>SUM(H57,H67)</f>
        <v>12894079424</v>
      </c>
      <c r="I68" s="3"/>
      <c r="J68" s="18">
        <f>SUM(J57,J67)</f>
        <v>13911992931</v>
      </c>
    </row>
    <row r="69" spans="1:10" ht="21.75" customHeight="1">
      <c r="A69" s="1"/>
      <c r="B69" s="64"/>
      <c r="C69" s="64"/>
      <c r="D69" s="21"/>
      <c r="E69" s="56"/>
      <c r="F69" s="21"/>
      <c r="G69" s="56"/>
      <c r="H69" s="21"/>
      <c r="I69" s="56"/>
      <c r="J69" s="21"/>
    </row>
    <row r="70" spans="1:10" s="27" customFormat="1" ht="21.75" customHeight="1">
      <c r="A70" s="28" t="s">
        <v>77</v>
      </c>
    </row>
    <row r="71" spans="1:10" s="29" customFormat="1" ht="21.75" customHeight="1">
      <c r="A71" s="66" t="s">
        <v>53</v>
      </c>
    </row>
    <row r="72" spans="1:10" s="29" customFormat="1" ht="21.75" customHeight="1">
      <c r="A72" s="66"/>
    </row>
    <row r="73" spans="1:10" ht="21.65" customHeight="1">
      <c r="A73" s="1"/>
      <c r="D73" s="151" t="s">
        <v>38</v>
      </c>
      <c r="E73" s="151"/>
      <c r="F73" s="151"/>
      <c r="H73" s="151" t="s">
        <v>39</v>
      </c>
      <c r="I73" s="151"/>
      <c r="J73" s="151"/>
    </row>
    <row r="74" spans="1:10" ht="21.65" customHeight="1">
      <c r="B74" s="4"/>
      <c r="C74" s="4"/>
      <c r="D74" s="150" t="s">
        <v>78</v>
      </c>
      <c r="E74" s="150"/>
      <c r="F74" s="150"/>
      <c r="G74" s="63"/>
      <c r="H74" s="150" t="s">
        <v>78</v>
      </c>
      <c r="I74" s="150"/>
      <c r="J74" s="150"/>
    </row>
    <row r="75" spans="1:10" ht="21.65" customHeight="1">
      <c r="B75" s="4"/>
      <c r="C75" s="4"/>
      <c r="D75" s="152" t="s">
        <v>52</v>
      </c>
      <c r="E75" s="152"/>
      <c r="F75" s="152"/>
      <c r="G75" s="63"/>
      <c r="H75" s="154" t="s">
        <v>52</v>
      </c>
      <c r="I75" s="154"/>
      <c r="J75" s="154"/>
    </row>
    <row r="76" spans="1:10" ht="21.75" customHeight="1">
      <c r="A76" s="56" t="s">
        <v>11</v>
      </c>
      <c r="B76" s="64" t="s">
        <v>22</v>
      </c>
      <c r="C76" s="64"/>
      <c r="D76" s="4">
        <v>2020</v>
      </c>
      <c r="E76" s="4"/>
      <c r="F76" s="4">
        <v>2019</v>
      </c>
      <c r="G76" s="4"/>
      <c r="H76" s="4">
        <v>2020</v>
      </c>
      <c r="I76" s="4"/>
      <c r="J76" s="4">
        <v>2019</v>
      </c>
    </row>
    <row r="77" spans="1:10" ht="21.75" customHeight="1">
      <c r="B77" s="64"/>
      <c r="C77" s="64"/>
      <c r="D77" s="153" t="s">
        <v>79</v>
      </c>
      <c r="E77" s="153"/>
      <c r="F77" s="153"/>
      <c r="G77" s="153"/>
      <c r="H77" s="153"/>
      <c r="I77" s="153"/>
      <c r="J77" s="153"/>
    </row>
    <row r="78" spans="1:10" ht="21.75" customHeight="1">
      <c r="A78" s="22" t="s">
        <v>65</v>
      </c>
      <c r="B78" s="64"/>
      <c r="C78" s="64"/>
      <c r="D78" s="17"/>
      <c r="E78" s="17"/>
      <c r="F78" s="17"/>
      <c r="G78" s="17"/>
      <c r="H78" s="17"/>
      <c r="I78" s="17"/>
      <c r="J78" s="17"/>
    </row>
    <row r="79" spans="1:10" ht="21.75" customHeight="1">
      <c r="A79" s="57" t="s">
        <v>50</v>
      </c>
      <c r="B79" s="77">
        <v>18</v>
      </c>
      <c r="C79" s="64"/>
      <c r="D79" s="17"/>
      <c r="E79" s="17"/>
      <c r="F79" s="17"/>
      <c r="G79" s="17"/>
      <c r="H79" s="17"/>
      <c r="I79" s="17"/>
      <c r="J79" s="17"/>
    </row>
    <row r="80" spans="1:10" ht="21.75" customHeight="1">
      <c r="A80" s="26" t="s">
        <v>48</v>
      </c>
      <c r="B80" s="77"/>
      <c r="C80" s="112"/>
      <c r="D80" s="17"/>
      <c r="E80" s="17"/>
      <c r="F80" s="17"/>
      <c r="G80" s="17"/>
      <c r="H80" s="17"/>
      <c r="I80" s="17"/>
      <c r="J80" s="17"/>
    </row>
    <row r="81" spans="1:14" ht="21.75" customHeight="1">
      <c r="A81" s="115" t="s">
        <v>172</v>
      </c>
      <c r="B81" s="77"/>
      <c r="C81" s="112"/>
      <c r="D81" s="17"/>
      <c r="E81" s="17"/>
      <c r="F81" s="17"/>
      <c r="G81" s="17"/>
      <c r="H81" s="17"/>
      <c r="I81" s="17"/>
      <c r="J81" s="17"/>
    </row>
    <row r="82" spans="1:14" ht="21.65" customHeight="1" thickBot="1">
      <c r="A82" s="116" t="s">
        <v>173</v>
      </c>
      <c r="B82" s="77"/>
      <c r="C82" s="79"/>
      <c r="D82" s="23">
        <v>6535484202</v>
      </c>
      <c r="E82" s="17"/>
      <c r="F82" s="23">
        <v>6535484202</v>
      </c>
      <c r="G82" s="17"/>
      <c r="H82" s="23">
        <v>6535484202</v>
      </c>
      <c r="I82" s="17"/>
      <c r="J82" s="23">
        <v>6535484202</v>
      </c>
    </row>
    <row r="83" spans="1:14" ht="22" customHeight="1" thickTop="1">
      <c r="A83" s="26" t="s">
        <v>49</v>
      </c>
      <c r="B83" s="77"/>
      <c r="C83" s="79"/>
      <c r="D83" s="19"/>
      <c r="E83" s="17"/>
      <c r="F83" s="19"/>
      <c r="G83" s="17"/>
      <c r="H83" s="19"/>
      <c r="I83" s="17"/>
      <c r="J83" s="19"/>
    </row>
    <row r="84" spans="1:14" ht="22" customHeight="1">
      <c r="A84" s="115" t="s">
        <v>224</v>
      </c>
      <c r="B84" s="77"/>
      <c r="C84" s="112"/>
      <c r="D84" s="19"/>
      <c r="E84" s="17"/>
      <c r="F84" s="19"/>
      <c r="G84" s="17"/>
      <c r="H84" s="19"/>
      <c r="I84" s="17"/>
      <c r="J84" s="19"/>
    </row>
    <row r="85" spans="1:14" ht="22" customHeight="1">
      <c r="A85" s="116" t="s">
        <v>173</v>
      </c>
      <c r="B85" s="77"/>
      <c r="C85" s="112"/>
      <c r="D85" s="19">
        <v>6499829661</v>
      </c>
      <c r="E85" s="17"/>
      <c r="F85" s="19">
        <v>6499829661</v>
      </c>
      <c r="G85" s="17"/>
      <c r="H85" s="19">
        <v>6499829661</v>
      </c>
      <c r="I85" s="17"/>
      <c r="J85" s="19">
        <v>6499829661</v>
      </c>
    </row>
    <row r="86" spans="1:14" ht="21.75" customHeight="1">
      <c r="A86" s="26" t="s">
        <v>97</v>
      </c>
      <c r="B86" s="77">
        <v>18</v>
      </c>
      <c r="C86" s="64"/>
      <c r="D86" s="17">
        <v>1532320430</v>
      </c>
      <c r="E86" s="17"/>
      <c r="F86" s="17">
        <v>1532320430</v>
      </c>
      <c r="G86" s="17"/>
      <c r="H86" s="17">
        <v>1532320430</v>
      </c>
      <c r="I86" s="17"/>
      <c r="J86" s="17">
        <v>1532320430</v>
      </c>
    </row>
    <row r="87" spans="1:14" ht="21.75" customHeight="1">
      <c r="A87" s="26" t="s">
        <v>98</v>
      </c>
      <c r="B87" s="81"/>
      <c r="C87" s="64"/>
      <c r="D87" s="17"/>
      <c r="E87" s="17"/>
      <c r="F87" s="17"/>
      <c r="G87" s="17"/>
      <c r="H87" s="17"/>
      <c r="I87" s="17"/>
      <c r="J87" s="17"/>
    </row>
    <row r="88" spans="1:14" ht="21.75" customHeight="1">
      <c r="A88" s="26" t="s">
        <v>99</v>
      </c>
      <c r="B88" s="81">
        <v>18</v>
      </c>
      <c r="C88" s="64"/>
      <c r="D88" s="17">
        <v>-423185000</v>
      </c>
      <c r="E88" s="17"/>
      <c r="F88" s="17">
        <v>-423185000</v>
      </c>
      <c r="G88" s="17"/>
      <c r="H88" s="75">
        <v>0</v>
      </c>
      <c r="I88" s="75"/>
      <c r="J88" s="75">
        <v>0</v>
      </c>
    </row>
    <row r="89" spans="1:14" ht="21.75" customHeight="1">
      <c r="A89" s="26" t="s">
        <v>100</v>
      </c>
      <c r="B89" s="81"/>
      <c r="C89" s="69"/>
      <c r="D89" s="17"/>
      <c r="E89" s="17"/>
      <c r="F89" s="17"/>
      <c r="G89" s="17"/>
      <c r="H89" s="75"/>
      <c r="I89" s="75"/>
      <c r="J89" s="75"/>
    </row>
    <row r="90" spans="1:14" ht="21.75" customHeight="1">
      <c r="A90" s="26" t="s">
        <v>101</v>
      </c>
      <c r="B90" s="83">
        <v>18</v>
      </c>
      <c r="C90" s="83"/>
      <c r="D90" s="17">
        <v>-129336263</v>
      </c>
      <c r="E90" s="17"/>
      <c r="F90" s="17">
        <v>-129336263</v>
      </c>
      <c r="G90" s="17"/>
      <c r="H90" s="75">
        <v>0</v>
      </c>
      <c r="I90" s="75"/>
      <c r="J90" s="75">
        <v>0</v>
      </c>
    </row>
    <row r="91" spans="1:14" ht="21.75" customHeight="1">
      <c r="A91" s="26" t="s">
        <v>102</v>
      </c>
      <c r="B91" s="81"/>
      <c r="C91" s="64"/>
      <c r="D91" s="17"/>
      <c r="E91" s="17"/>
      <c r="F91" s="17"/>
      <c r="G91" s="17"/>
      <c r="H91" s="17"/>
      <c r="I91" s="17"/>
      <c r="J91" s="17"/>
    </row>
    <row r="92" spans="1:14" ht="21.75" customHeight="1">
      <c r="A92" s="42" t="s">
        <v>40</v>
      </c>
      <c r="B92" s="81"/>
      <c r="C92" s="64"/>
      <c r="D92" s="17"/>
      <c r="E92" s="17"/>
      <c r="F92" s="17"/>
      <c r="G92" s="17"/>
      <c r="H92" s="17"/>
      <c r="I92" s="17"/>
      <c r="J92" s="17"/>
    </row>
    <row r="93" spans="1:14" ht="21.75" customHeight="1">
      <c r="A93" s="42" t="s">
        <v>41</v>
      </c>
      <c r="B93" s="81">
        <v>18</v>
      </c>
      <c r="C93" s="64"/>
      <c r="D93" s="17">
        <v>790448420</v>
      </c>
      <c r="E93" s="17"/>
      <c r="F93" s="17">
        <v>519900000</v>
      </c>
      <c r="G93" s="17"/>
      <c r="H93" s="17">
        <v>653548420</v>
      </c>
      <c r="I93" s="17"/>
      <c r="J93" s="17">
        <v>383000000</v>
      </c>
    </row>
    <row r="94" spans="1:14" ht="21.75" customHeight="1">
      <c r="A94" s="42" t="s">
        <v>103</v>
      </c>
      <c r="B94" s="81"/>
      <c r="C94" s="64"/>
      <c r="D94" s="17">
        <v>5310347100</v>
      </c>
      <c r="E94" s="17"/>
      <c r="F94" s="17">
        <v>4864946708</v>
      </c>
      <c r="G94" s="17"/>
      <c r="H94" s="19">
        <v>3289062721</v>
      </c>
      <c r="I94" s="17"/>
      <c r="J94" s="17">
        <v>3190900554</v>
      </c>
      <c r="L94" s="17"/>
      <c r="M94" s="17"/>
      <c r="N94" s="17"/>
    </row>
    <row r="95" spans="1:14" ht="21.75" customHeight="1">
      <c r="A95" s="42" t="s">
        <v>104</v>
      </c>
      <c r="B95" s="81"/>
      <c r="C95" s="64"/>
      <c r="D95" s="24">
        <v>322886757</v>
      </c>
      <c r="E95" s="19"/>
      <c r="F95" s="24">
        <v>-24927451</v>
      </c>
      <c r="G95" s="19"/>
      <c r="H95" s="30">
        <v>0</v>
      </c>
      <c r="I95" s="55"/>
      <c r="J95" s="30">
        <v>0</v>
      </c>
      <c r="K95" s="17"/>
    </row>
    <row r="96" spans="1:14" ht="21.75" customHeight="1">
      <c r="A96" s="46" t="s">
        <v>105</v>
      </c>
      <c r="C96" s="64"/>
      <c r="D96" s="3">
        <f>SUM(D83:D95)</f>
        <v>13903311105</v>
      </c>
      <c r="E96" s="3"/>
      <c r="F96" s="3">
        <f>SUM(F83:F95)</f>
        <v>12839548085</v>
      </c>
      <c r="G96" s="3"/>
      <c r="H96" s="3">
        <f>SUM(H83:H95)</f>
        <v>11974761232</v>
      </c>
      <c r="I96" s="3"/>
      <c r="J96" s="3">
        <f>SUM(J83:J95)</f>
        <v>11606050645</v>
      </c>
    </row>
    <row r="97" spans="1:10" ht="21.75" customHeight="1">
      <c r="A97" s="26" t="s">
        <v>20</v>
      </c>
      <c r="B97" s="81">
        <v>12</v>
      </c>
      <c r="C97" s="64"/>
      <c r="D97" s="19">
        <v>923892305</v>
      </c>
      <c r="E97" s="17"/>
      <c r="F97" s="19">
        <v>874375489</v>
      </c>
      <c r="G97" s="17"/>
      <c r="H97" s="55">
        <v>0</v>
      </c>
      <c r="I97" s="17"/>
      <c r="J97" s="55">
        <v>0</v>
      </c>
    </row>
    <row r="98" spans="1:10" ht="21.75" customHeight="1">
      <c r="A98" s="56" t="s">
        <v>66</v>
      </c>
      <c r="B98" s="64"/>
      <c r="C98" s="64"/>
      <c r="D98" s="18">
        <f>SUM(D96:D97)</f>
        <v>14827203410</v>
      </c>
      <c r="E98" s="3"/>
      <c r="F98" s="18">
        <f>SUM(F96:F97)</f>
        <v>13713923574</v>
      </c>
      <c r="G98" s="3"/>
      <c r="H98" s="18">
        <f>SUM(H96:H97)</f>
        <v>11974761232</v>
      </c>
      <c r="I98" s="3"/>
      <c r="J98" s="18">
        <f>SUM(J96:J97)</f>
        <v>11606050645</v>
      </c>
    </row>
    <row r="99" spans="1:10" ht="30" customHeight="1" thickBot="1">
      <c r="A99" s="56" t="s">
        <v>21</v>
      </c>
      <c r="B99" s="64"/>
      <c r="C99" s="64"/>
      <c r="D99" s="20">
        <f>SUM(D68,D98)</f>
        <v>29224548948</v>
      </c>
      <c r="E99" s="3"/>
      <c r="F99" s="20">
        <f>SUM(F68,F98)</f>
        <v>29692498190</v>
      </c>
      <c r="G99" s="3"/>
      <c r="H99" s="20">
        <f>SUM(H68,H98)</f>
        <v>24868840656</v>
      </c>
      <c r="I99" s="3"/>
      <c r="J99" s="20">
        <f>SUM(J68,J98)</f>
        <v>25518043576</v>
      </c>
    </row>
    <row r="100" spans="1:10" ht="21.75" customHeight="1" thickTop="1">
      <c r="A100" s="45"/>
    </row>
    <row r="101" spans="1:10" ht="21.75" customHeight="1">
      <c r="D101" s="17"/>
      <c r="F101" s="17"/>
      <c r="H101" s="17"/>
      <c r="J101" s="17"/>
    </row>
  </sheetData>
  <mergeCells count="21">
    <mergeCell ref="D4:F4"/>
    <mergeCell ref="H4:J4"/>
    <mergeCell ref="D39:F39"/>
    <mergeCell ref="H39:J39"/>
    <mergeCell ref="D5:F5"/>
    <mergeCell ref="H5:J5"/>
    <mergeCell ref="D8:J8"/>
    <mergeCell ref="D6:F6"/>
    <mergeCell ref="H6:J6"/>
    <mergeCell ref="D77:J77"/>
    <mergeCell ref="D43:J43"/>
    <mergeCell ref="D74:F74"/>
    <mergeCell ref="H74:J74"/>
    <mergeCell ref="D73:F73"/>
    <mergeCell ref="D75:F75"/>
    <mergeCell ref="H75:J75"/>
    <mergeCell ref="D40:F40"/>
    <mergeCell ref="H40:J40"/>
    <mergeCell ref="H73:J73"/>
    <mergeCell ref="D41:F41"/>
    <mergeCell ref="H41:J41"/>
  </mergeCells>
  <phoneticPr fontId="0" type="noConversion"/>
  <pageMargins left="0.8" right="0.8" top="0.48" bottom="0.5" header="0.5" footer="0.5"/>
  <pageSetup paperSize="9" scale="69" firstPageNumber="6" fitToHeight="0" orientation="portrait" useFirstPageNumber="1" r:id="rId1"/>
  <headerFooter alignWithMargins="0">
    <oddFooter>&amp;L&amp;"Times New Roman,Regular"&amp;11   The accompanying notes form an integral part of the financial statements.
&amp;C&amp;"Times New Roman,Regular"&amp;11&amp;P</oddFooter>
  </headerFooter>
  <rowBreaks count="2" manualBreakCount="2">
    <brk id="35" max="9" man="1"/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1"/>
  <sheetViews>
    <sheetView view="pageBreakPreview" zoomScale="70" zoomScaleNormal="90" zoomScaleSheetLayoutView="70" workbookViewId="0">
      <selection activeCell="F44" sqref="F44"/>
    </sheetView>
  </sheetViews>
  <sheetFormatPr defaultColWidth="9.09765625" defaultRowHeight="21.75" customHeight="1"/>
  <cols>
    <col min="1" max="1" width="55.8984375" style="5" customWidth="1"/>
    <col min="2" max="2" width="9.09765625" style="57"/>
    <col min="3" max="3" width="1.3984375" style="57" customWidth="1"/>
    <col min="4" max="4" width="16.3984375" style="57" customWidth="1"/>
    <col min="5" max="5" width="1.3984375" style="57" customWidth="1"/>
    <col min="6" max="6" width="16.3984375" style="57" customWidth="1"/>
    <col min="7" max="7" width="1.3984375" style="57" customWidth="1"/>
    <col min="8" max="8" width="16.3984375" style="57" customWidth="1"/>
    <col min="9" max="9" width="1.3984375" style="57" customWidth="1"/>
    <col min="10" max="10" width="16.3984375" style="57" customWidth="1"/>
    <col min="11" max="16384" width="9.09765625" style="57"/>
  </cols>
  <sheetData>
    <row r="1" spans="1:10" s="27" customFormat="1" ht="21.75" customHeight="1">
      <c r="A1" s="28" t="s">
        <v>77</v>
      </c>
      <c r="C1" s="32"/>
      <c r="D1" s="33"/>
      <c r="E1" s="34"/>
      <c r="F1" s="33"/>
      <c r="G1" s="34"/>
      <c r="H1" s="33"/>
      <c r="I1" s="34"/>
      <c r="J1" s="58"/>
    </row>
    <row r="2" spans="1:10" s="29" customFormat="1" ht="21.75" customHeight="1">
      <c r="A2" s="66" t="s">
        <v>106</v>
      </c>
      <c r="C2" s="35"/>
      <c r="D2" s="65"/>
      <c r="E2" s="65"/>
      <c r="F2" s="65"/>
      <c r="G2" s="65"/>
      <c r="H2" s="65"/>
      <c r="I2" s="65"/>
      <c r="J2" s="65"/>
    </row>
    <row r="3" spans="1:10" ht="21.75" customHeight="1">
      <c r="A3" s="66"/>
      <c r="B3" s="29"/>
      <c r="C3" s="35"/>
      <c r="D3" s="65"/>
      <c r="E3" s="65"/>
      <c r="F3" s="65"/>
      <c r="G3" s="65"/>
      <c r="H3" s="155"/>
      <c r="I3" s="155"/>
      <c r="J3" s="155"/>
    </row>
    <row r="4" spans="1:10" ht="21" customHeight="1">
      <c r="B4" s="5"/>
      <c r="C4" s="5"/>
      <c r="D4" s="151" t="s">
        <v>38</v>
      </c>
      <c r="E4" s="151"/>
      <c r="F4" s="151"/>
      <c r="H4" s="151" t="s">
        <v>39</v>
      </c>
      <c r="I4" s="151"/>
      <c r="J4" s="151"/>
    </row>
    <row r="5" spans="1:10" ht="21" customHeight="1">
      <c r="B5" s="4"/>
      <c r="C5" s="4"/>
      <c r="D5" s="150" t="s">
        <v>78</v>
      </c>
      <c r="E5" s="150"/>
      <c r="F5" s="150"/>
      <c r="G5" s="63"/>
      <c r="H5" s="150" t="s">
        <v>78</v>
      </c>
      <c r="I5" s="150"/>
      <c r="J5" s="150"/>
    </row>
    <row r="6" spans="1:10" ht="21.75" customHeight="1">
      <c r="B6" s="4"/>
      <c r="C6" s="4"/>
      <c r="D6" s="152" t="s">
        <v>54</v>
      </c>
      <c r="E6" s="152"/>
      <c r="F6" s="152"/>
      <c r="G6" s="63"/>
      <c r="H6" s="152" t="s">
        <v>54</v>
      </c>
      <c r="I6" s="152"/>
      <c r="J6" s="152"/>
    </row>
    <row r="7" spans="1:10" ht="21" customHeight="1">
      <c r="B7" s="64" t="s">
        <v>22</v>
      </c>
      <c r="C7" s="64"/>
      <c r="D7" s="4">
        <v>2020</v>
      </c>
      <c r="E7" s="4"/>
      <c r="F7" s="4">
        <v>2019</v>
      </c>
      <c r="G7" s="4"/>
      <c r="H7" s="4">
        <v>2020</v>
      </c>
      <c r="I7" s="4"/>
      <c r="J7" s="4">
        <v>2019</v>
      </c>
    </row>
    <row r="8" spans="1:10" ht="21" customHeight="1">
      <c r="A8" s="1"/>
      <c r="C8" s="64"/>
      <c r="D8" s="153" t="s">
        <v>79</v>
      </c>
      <c r="E8" s="153"/>
      <c r="F8" s="153"/>
      <c r="G8" s="153"/>
      <c r="H8" s="153"/>
      <c r="I8" s="153"/>
      <c r="J8" s="153"/>
    </row>
    <row r="9" spans="1:10" ht="21" customHeight="1">
      <c r="A9" s="52" t="s">
        <v>69</v>
      </c>
      <c r="B9" s="83">
        <v>6</v>
      </c>
      <c r="C9" s="83"/>
      <c r="D9" s="54"/>
      <c r="E9" s="54"/>
      <c r="F9" s="54"/>
      <c r="G9" s="54"/>
      <c r="H9" s="54"/>
      <c r="I9" s="54"/>
      <c r="J9" s="54"/>
    </row>
    <row r="10" spans="1:10" ht="21" customHeight="1">
      <c r="A10" s="26" t="s">
        <v>107</v>
      </c>
      <c r="B10" s="83">
        <v>19</v>
      </c>
      <c r="C10" s="83"/>
      <c r="D10" s="54">
        <v>1247022398</v>
      </c>
      <c r="E10" s="54"/>
      <c r="F10" s="54">
        <v>1262490706</v>
      </c>
      <c r="G10" s="54"/>
      <c r="H10" s="54">
        <v>315796926</v>
      </c>
      <c r="I10" s="54"/>
      <c r="J10" s="54">
        <v>348565619</v>
      </c>
    </row>
    <row r="11" spans="1:10" ht="21" customHeight="1">
      <c r="A11" s="26" t="s">
        <v>225</v>
      </c>
      <c r="B11" s="120">
        <v>19</v>
      </c>
      <c r="C11" s="64"/>
      <c r="D11" s="54">
        <v>221556185</v>
      </c>
      <c r="E11" s="54"/>
      <c r="F11" s="54">
        <v>328028641</v>
      </c>
      <c r="G11" s="54"/>
      <c r="H11" s="54">
        <v>0</v>
      </c>
      <c r="I11" s="54"/>
      <c r="J11" s="54">
        <v>0</v>
      </c>
    </row>
    <row r="12" spans="1:10" ht="21" customHeight="1">
      <c r="A12" s="5" t="s">
        <v>108</v>
      </c>
      <c r="B12" s="81">
        <v>13</v>
      </c>
      <c r="C12" s="64"/>
      <c r="D12" s="54">
        <v>0</v>
      </c>
      <c r="E12" s="54"/>
      <c r="F12" s="54">
        <v>713477471</v>
      </c>
      <c r="G12" s="54"/>
      <c r="H12" s="54">
        <v>0</v>
      </c>
      <c r="I12" s="54"/>
      <c r="J12" s="54">
        <v>103678287</v>
      </c>
    </row>
    <row r="13" spans="1:10" ht="21" customHeight="1">
      <c r="A13" s="5" t="s">
        <v>176</v>
      </c>
      <c r="B13" s="112" t="s">
        <v>207</v>
      </c>
      <c r="C13" s="112"/>
      <c r="D13" s="54">
        <v>0</v>
      </c>
      <c r="E13" s="54"/>
      <c r="F13" s="54">
        <v>0</v>
      </c>
      <c r="G13" s="54"/>
      <c r="H13" s="54">
        <v>368119552</v>
      </c>
      <c r="I13" s="54"/>
      <c r="J13" s="54">
        <v>52992971</v>
      </c>
    </row>
    <row r="14" spans="1:10" ht="21" customHeight="1">
      <c r="A14" s="5" t="s">
        <v>109</v>
      </c>
      <c r="B14" s="83"/>
      <c r="C14" s="83"/>
      <c r="D14" s="54">
        <v>104316868</v>
      </c>
      <c r="E14" s="54"/>
      <c r="F14" s="54">
        <v>132717517</v>
      </c>
      <c r="G14" s="54"/>
      <c r="H14" s="54">
        <v>221575438</v>
      </c>
      <c r="I14" s="54"/>
      <c r="J14" s="54">
        <v>271199927</v>
      </c>
    </row>
    <row r="15" spans="1:10" ht="21" customHeight="1">
      <c r="A15" s="5" t="s">
        <v>76</v>
      </c>
      <c r="B15" s="73"/>
      <c r="C15" s="64"/>
      <c r="D15" s="54">
        <v>15935578</v>
      </c>
      <c r="E15" s="54"/>
      <c r="F15" s="54">
        <v>200912575</v>
      </c>
      <c r="G15" s="54"/>
      <c r="H15" s="54">
        <v>1781429</v>
      </c>
      <c r="I15" s="54"/>
      <c r="J15" s="54">
        <v>64433920</v>
      </c>
    </row>
    <row r="16" spans="1:10" ht="21" customHeight="1">
      <c r="A16" s="46" t="s">
        <v>45</v>
      </c>
      <c r="B16" s="73"/>
      <c r="C16" s="64"/>
      <c r="D16" s="90">
        <f>SUM(D10:D15)</f>
        <v>1588831029</v>
      </c>
      <c r="E16" s="91"/>
      <c r="F16" s="90">
        <f>SUM(F10:F15)</f>
        <v>2637626910</v>
      </c>
      <c r="G16" s="91"/>
      <c r="H16" s="90">
        <f>SUM(H10:H15)</f>
        <v>907273345</v>
      </c>
      <c r="I16" s="91"/>
      <c r="J16" s="90">
        <f>SUM(J10:J15)</f>
        <v>840870724</v>
      </c>
    </row>
    <row r="17" spans="1:10" ht="21" customHeight="1">
      <c r="A17" s="46"/>
      <c r="B17" s="73"/>
      <c r="C17" s="64"/>
      <c r="D17" s="92"/>
      <c r="E17" s="91"/>
      <c r="F17" s="92"/>
      <c r="G17" s="91"/>
      <c r="H17" s="92"/>
      <c r="I17" s="91"/>
      <c r="J17" s="92"/>
    </row>
    <row r="18" spans="1:10" ht="21" customHeight="1">
      <c r="A18" s="22" t="s">
        <v>46</v>
      </c>
      <c r="B18" s="83">
        <v>6</v>
      </c>
      <c r="C18" s="64"/>
      <c r="D18" s="54"/>
      <c r="E18" s="54"/>
      <c r="F18" s="54"/>
      <c r="G18" s="54"/>
      <c r="H18" s="54"/>
      <c r="I18" s="54"/>
      <c r="J18" s="54"/>
    </row>
    <row r="19" spans="1:10" ht="21" customHeight="1">
      <c r="A19" s="26" t="s">
        <v>110</v>
      </c>
      <c r="B19" s="81"/>
      <c r="C19" s="64"/>
      <c r="D19" s="54">
        <v>231634270</v>
      </c>
      <c r="E19" s="54"/>
      <c r="F19" s="54">
        <v>252915555</v>
      </c>
      <c r="G19" s="54"/>
      <c r="H19" s="54">
        <v>44316041</v>
      </c>
      <c r="I19" s="54"/>
      <c r="J19" s="54">
        <v>33123169</v>
      </c>
    </row>
    <row r="20" spans="1:10" ht="21" customHeight="1">
      <c r="A20" s="42" t="s">
        <v>111</v>
      </c>
      <c r="B20" s="81">
        <v>8</v>
      </c>
      <c r="C20" s="64"/>
      <c r="D20" s="54">
        <v>77385661</v>
      </c>
      <c r="E20" s="54"/>
      <c r="F20" s="54">
        <v>112322136</v>
      </c>
      <c r="G20" s="54"/>
      <c r="H20" s="54">
        <v>0</v>
      </c>
      <c r="I20" s="54"/>
      <c r="J20" s="54">
        <v>0</v>
      </c>
    </row>
    <row r="21" spans="1:10" ht="21" customHeight="1">
      <c r="A21" s="42" t="s">
        <v>174</v>
      </c>
      <c r="B21" s="112">
        <v>13</v>
      </c>
      <c r="C21" s="112"/>
      <c r="D21" s="54">
        <v>94411176</v>
      </c>
      <c r="E21" s="54"/>
      <c r="F21" s="54">
        <v>0</v>
      </c>
      <c r="G21" s="54"/>
      <c r="H21" s="54">
        <v>49449790</v>
      </c>
      <c r="I21" s="54"/>
      <c r="J21" s="54">
        <v>0</v>
      </c>
    </row>
    <row r="22" spans="1:10" ht="21" customHeight="1">
      <c r="A22" s="26" t="s">
        <v>168</v>
      </c>
      <c r="B22" s="81" t="s">
        <v>208</v>
      </c>
      <c r="C22" s="64"/>
      <c r="D22" s="54">
        <v>13884191</v>
      </c>
      <c r="E22" s="54"/>
      <c r="F22" s="54">
        <v>8419344</v>
      </c>
      <c r="G22" s="54"/>
      <c r="H22" s="54">
        <v>26607301</v>
      </c>
      <c r="I22" s="54"/>
      <c r="J22" s="54">
        <v>492106</v>
      </c>
    </row>
    <row r="23" spans="1:10" ht="21" customHeight="1">
      <c r="A23" s="26" t="s">
        <v>112</v>
      </c>
      <c r="B23" s="120" t="s">
        <v>208</v>
      </c>
      <c r="C23" s="64"/>
      <c r="D23" s="54">
        <v>232209599</v>
      </c>
      <c r="E23" s="54"/>
      <c r="F23" s="54">
        <v>303513777</v>
      </c>
      <c r="G23" s="54"/>
      <c r="H23" s="54">
        <v>171599310</v>
      </c>
      <c r="I23" s="54"/>
      <c r="J23" s="54">
        <v>163762892</v>
      </c>
    </row>
    <row r="24" spans="1:10" ht="21" customHeight="1">
      <c r="A24" s="46" t="s">
        <v>47</v>
      </c>
      <c r="B24" s="81"/>
      <c r="C24" s="64"/>
      <c r="D24" s="90">
        <f>SUM(D19:D23)</f>
        <v>649524897</v>
      </c>
      <c r="E24" s="91"/>
      <c r="F24" s="90">
        <f>SUM(F19:F23)</f>
        <v>677170812</v>
      </c>
      <c r="G24" s="91"/>
      <c r="H24" s="90">
        <f>SUM(H19:H23)</f>
        <v>291972442</v>
      </c>
      <c r="I24" s="91"/>
      <c r="J24" s="90">
        <f>SUM(J19:J23)</f>
        <v>197378167</v>
      </c>
    </row>
    <row r="25" spans="1:10" ht="21" customHeight="1">
      <c r="A25" s="46"/>
      <c r="B25" s="112"/>
      <c r="C25" s="112"/>
      <c r="D25" s="93"/>
      <c r="E25" s="91"/>
      <c r="F25" s="93"/>
      <c r="G25" s="91"/>
      <c r="H25" s="93"/>
      <c r="I25" s="91"/>
      <c r="J25" s="93"/>
    </row>
    <row r="26" spans="1:10" s="56" customFormat="1" ht="21" customHeight="1">
      <c r="A26" s="1" t="s">
        <v>209</v>
      </c>
      <c r="C26" s="43"/>
      <c r="D26" s="92">
        <f>D16-D24</f>
        <v>939306132</v>
      </c>
      <c r="E26" s="92"/>
      <c r="F26" s="92">
        <f>F16-F24</f>
        <v>1960456098</v>
      </c>
      <c r="G26" s="92"/>
      <c r="H26" s="92">
        <f>H16-H24</f>
        <v>615300903</v>
      </c>
      <c r="I26" s="92"/>
      <c r="J26" s="92">
        <f>J16-J24</f>
        <v>643492557</v>
      </c>
    </row>
    <row r="27" spans="1:10" ht="21" customHeight="1">
      <c r="A27" s="5" t="s">
        <v>33</v>
      </c>
      <c r="B27" s="81" t="s">
        <v>193</v>
      </c>
      <c r="C27" s="64"/>
      <c r="D27" s="54">
        <v>-198939146</v>
      </c>
      <c r="E27" s="54"/>
      <c r="F27" s="54">
        <v>-281162070</v>
      </c>
      <c r="G27" s="54"/>
      <c r="H27" s="54">
        <v>-154647095</v>
      </c>
      <c r="I27" s="54"/>
      <c r="J27" s="54">
        <v>-251491703</v>
      </c>
    </row>
    <row r="28" spans="1:10" ht="21" customHeight="1">
      <c r="A28" s="117" t="s">
        <v>210</v>
      </c>
      <c r="B28" s="112"/>
      <c r="C28" s="112"/>
      <c r="D28" s="54"/>
      <c r="E28" s="54"/>
      <c r="F28" s="54"/>
      <c r="G28" s="54"/>
      <c r="H28" s="54"/>
      <c r="I28" s="54"/>
      <c r="J28" s="54"/>
    </row>
    <row r="29" spans="1:10" ht="21" customHeight="1">
      <c r="A29" s="117" t="s">
        <v>175</v>
      </c>
      <c r="B29" s="81">
        <v>9</v>
      </c>
      <c r="C29" s="64"/>
      <c r="D29" s="72">
        <v>206151806</v>
      </c>
      <c r="E29" s="89"/>
      <c r="F29" s="72">
        <v>66416537</v>
      </c>
      <c r="G29" s="54"/>
      <c r="H29" s="72">
        <v>0</v>
      </c>
      <c r="I29" s="54"/>
      <c r="J29" s="72">
        <v>0</v>
      </c>
    </row>
    <row r="30" spans="1:10" ht="21" customHeight="1">
      <c r="A30" s="56" t="s">
        <v>113</v>
      </c>
      <c r="C30" s="64"/>
      <c r="D30" s="92">
        <f>SUM(D26:D29)</f>
        <v>946518792</v>
      </c>
      <c r="E30" s="91"/>
      <c r="F30" s="92">
        <f>SUM(F26:F29)</f>
        <v>1745710565</v>
      </c>
      <c r="G30" s="91"/>
      <c r="H30" s="92">
        <f>SUM(H26:H29)</f>
        <v>460653808</v>
      </c>
      <c r="I30" s="91"/>
      <c r="J30" s="92">
        <f>SUM(J26:J29)</f>
        <v>392000854</v>
      </c>
    </row>
    <row r="31" spans="1:10" ht="21" customHeight="1">
      <c r="A31" s="57" t="s">
        <v>62</v>
      </c>
      <c r="B31" s="81">
        <v>23</v>
      </c>
      <c r="C31" s="64"/>
      <c r="D31" s="49">
        <v>-206831017</v>
      </c>
      <c r="E31" s="89"/>
      <c r="F31" s="49">
        <v>-391588749</v>
      </c>
      <c r="G31" s="89"/>
      <c r="H31" s="49">
        <v>-91943221</v>
      </c>
      <c r="I31" s="89"/>
      <c r="J31" s="49">
        <v>-70502864</v>
      </c>
    </row>
    <row r="32" spans="1:10" ht="21" customHeight="1" thickBot="1">
      <c r="A32" s="56" t="s">
        <v>114</v>
      </c>
      <c r="C32" s="64"/>
      <c r="D32" s="92">
        <f>SUM(D30:D31)</f>
        <v>739687775</v>
      </c>
      <c r="E32" s="91"/>
      <c r="F32" s="92">
        <f>SUM(F30:F31)</f>
        <v>1354121816</v>
      </c>
      <c r="G32" s="91"/>
      <c r="H32" s="94">
        <f>SUM(H30:H31)</f>
        <v>368710587</v>
      </c>
      <c r="I32" s="91"/>
      <c r="J32" s="94">
        <f>SUM(J30:J31)</f>
        <v>321497990</v>
      </c>
    </row>
    <row r="33" spans="1:10" ht="18" customHeight="1" thickTop="1">
      <c r="A33" s="31"/>
      <c r="B33" s="9"/>
      <c r="C33" s="9"/>
      <c r="D33" s="95"/>
      <c r="E33" s="92"/>
      <c r="F33" s="95"/>
      <c r="G33" s="92"/>
      <c r="H33" s="92"/>
      <c r="I33" s="92"/>
      <c r="J33" s="92"/>
    </row>
    <row r="34" spans="1:10" ht="21.65" customHeight="1">
      <c r="A34" s="46" t="s">
        <v>115</v>
      </c>
      <c r="C34" s="64"/>
      <c r="D34" s="7"/>
      <c r="F34" s="7"/>
      <c r="H34" s="7"/>
      <c r="J34" s="7"/>
    </row>
    <row r="35" spans="1:10" ht="21.65" customHeight="1">
      <c r="A35" s="42" t="s">
        <v>68</v>
      </c>
      <c r="B35" s="82"/>
      <c r="C35" s="64"/>
      <c r="D35" s="61">
        <v>715948812</v>
      </c>
      <c r="E35" s="26"/>
      <c r="F35" s="61">
        <v>1253845473</v>
      </c>
      <c r="G35" s="26"/>
      <c r="H35" s="61">
        <v>368710587</v>
      </c>
      <c r="I35" s="26"/>
      <c r="J35" s="61">
        <v>321497990</v>
      </c>
    </row>
    <row r="36" spans="1:10" ht="21.65" customHeight="1">
      <c r="A36" s="26" t="s">
        <v>42</v>
      </c>
      <c r="B36" s="82"/>
      <c r="C36" s="64"/>
      <c r="D36" s="145">
        <v>23738963</v>
      </c>
      <c r="E36" s="71"/>
      <c r="F36" s="145">
        <v>100276343</v>
      </c>
      <c r="G36" s="62"/>
      <c r="H36" s="55">
        <v>0</v>
      </c>
      <c r="J36" s="55">
        <v>0</v>
      </c>
    </row>
    <row r="37" spans="1:10" ht="21.65" customHeight="1" thickBot="1">
      <c r="A37" s="46"/>
      <c r="B37" s="125"/>
      <c r="C37" s="125"/>
      <c r="D37" s="146">
        <v>739687775</v>
      </c>
      <c r="E37" s="147"/>
      <c r="F37" s="146">
        <v>1354121816</v>
      </c>
      <c r="G37" s="148"/>
      <c r="H37" s="94">
        <v>368710587</v>
      </c>
      <c r="I37" s="149"/>
      <c r="J37" s="94">
        <v>321497990</v>
      </c>
    </row>
    <row r="38" spans="1:10" ht="15.65" customHeight="1" thickTop="1">
      <c r="A38" s="1"/>
      <c r="C38" s="64"/>
      <c r="D38" s="59"/>
      <c r="E38" s="60"/>
      <c r="F38" s="59"/>
      <c r="G38" s="60"/>
      <c r="H38" s="60"/>
      <c r="I38" s="60"/>
      <c r="J38" s="60"/>
    </row>
    <row r="39" spans="1:10" ht="21.65" customHeight="1">
      <c r="A39" s="46" t="s">
        <v>163</v>
      </c>
      <c r="B39" s="82">
        <v>24</v>
      </c>
      <c r="C39" s="64"/>
      <c r="D39" s="59"/>
      <c r="E39" s="46"/>
      <c r="F39" s="59"/>
      <c r="G39" s="46"/>
      <c r="H39" s="60"/>
      <c r="I39" s="46"/>
      <c r="J39" s="60"/>
    </row>
    <row r="40" spans="1:10" ht="21.65" customHeight="1" thickBot="1">
      <c r="A40" s="26" t="s">
        <v>116</v>
      </c>
      <c r="C40" s="64"/>
      <c r="D40" s="96">
        <v>0.11</v>
      </c>
      <c r="E40" s="56"/>
      <c r="F40" s="96">
        <v>0.193</v>
      </c>
      <c r="G40" s="56"/>
      <c r="H40" s="96">
        <v>5.7000000000000002E-2</v>
      </c>
      <c r="I40" s="56"/>
      <c r="J40" s="96">
        <v>4.9000000000000002E-2</v>
      </c>
    </row>
    <row r="41" spans="1:10" ht="14.5" thickTop="1">
      <c r="A41" s="25"/>
      <c r="B41" s="82"/>
      <c r="C41" s="64"/>
      <c r="D41" s="7"/>
      <c r="F41" s="7"/>
      <c r="H41" s="7"/>
      <c r="J41" s="7"/>
    </row>
  </sheetData>
  <mergeCells count="8">
    <mergeCell ref="H3:J3"/>
    <mergeCell ref="D4:F4"/>
    <mergeCell ref="H4:J4"/>
    <mergeCell ref="D5:F5"/>
    <mergeCell ref="D8:J8"/>
    <mergeCell ref="H5:J5"/>
    <mergeCell ref="D6:F6"/>
    <mergeCell ref="H6:J6"/>
  </mergeCells>
  <phoneticPr fontId="0" type="noConversion"/>
  <pageMargins left="0.8" right="0.8" top="0.48" bottom="0.5" header="0.5" footer="0.5"/>
  <pageSetup paperSize="9" scale="71" firstPageNumber="9" fitToHeight="0" orientation="portrait" useFirstPageNumber="1" r:id="rId1"/>
  <headerFooter alignWithMargins="0">
    <oddFooter>&amp;L&amp;"Times New Roman,Regular"&amp;11   The accompanying notes form an integral part of the financial statements.
&amp;C&amp;"Times New Roman,Regular"&amp;11&amp;P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8DB8F-001C-45B6-9770-A6AA485A1457}">
  <sheetPr>
    <pageSetUpPr fitToPage="1"/>
  </sheetPr>
  <dimension ref="A1:X24"/>
  <sheetViews>
    <sheetView view="pageBreakPreview" zoomScale="85" zoomScaleNormal="70" zoomScaleSheetLayoutView="85" workbookViewId="0">
      <selection activeCell="E16" sqref="E16"/>
    </sheetView>
  </sheetViews>
  <sheetFormatPr defaultColWidth="9.09765625" defaultRowHeight="23.25" customHeight="1"/>
  <cols>
    <col min="1" max="1" width="49.09765625" style="5" customWidth="1"/>
    <col min="2" max="2" width="7.59765625" style="5" customWidth="1"/>
    <col min="3" max="3" width="16.3984375" style="57" customWidth="1"/>
    <col min="4" max="4" width="0.8984375" style="7" customWidth="1"/>
    <col min="5" max="5" width="16.5" style="57" customWidth="1"/>
    <col min="6" max="6" width="0.8984375" style="7" customWidth="1"/>
    <col min="7" max="7" width="15.59765625" style="54" customWidth="1"/>
    <col min="8" max="8" width="0.8984375" style="7" customWidth="1"/>
    <col min="9" max="9" width="15.59765625" style="57" customWidth="1"/>
    <col min="10" max="10" width="0.8984375" style="7" customWidth="1"/>
    <col min="11" max="11" width="15.3984375" style="57" customWidth="1"/>
    <col min="12" max="12" width="0.8984375" style="7" customWidth="1"/>
    <col min="13" max="13" width="16.09765625" style="57" bestFit="1" customWidth="1"/>
    <col min="14" max="14" width="0.8984375" style="7" customWidth="1"/>
    <col min="15" max="15" width="15.3984375" style="54" customWidth="1"/>
    <col min="16" max="16" width="0.8984375" style="7" customWidth="1"/>
    <col min="17" max="17" width="17.5" style="54" customWidth="1"/>
    <col min="18" max="18" width="0.8984375" style="89" customWidth="1"/>
    <col min="19" max="19" width="14.8984375" style="54" customWidth="1"/>
    <col min="20" max="20" width="0.8984375" style="89" customWidth="1"/>
    <col min="21" max="21" width="18" style="54" customWidth="1"/>
    <col min="22" max="22" width="1.3984375" style="7" customWidth="1"/>
    <col min="23" max="23" width="1.3984375" style="57" customWidth="1"/>
    <col min="24" max="16384" width="9.09765625" style="57"/>
  </cols>
  <sheetData>
    <row r="1" spans="1:24" ht="23.25" customHeight="1">
      <c r="A1" s="28" t="s">
        <v>77</v>
      </c>
      <c r="B1" s="28"/>
      <c r="C1" s="27"/>
      <c r="D1" s="40"/>
      <c r="E1" s="27"/>
      <c r="F1" s="40"/>
      <c r="G1" s="97"/>
      <c r="H1" s="40"/>
      <c r="I1" s="27"/>
      <c r="J1" s="40"/>
      <c r="K1" s="27"/>
      <c r="L1" s="40"/>
      <c r="M1" s="27"/>
      <c r="N1" s="40"/>
      <c r="O1" s="97"/>
      <c r="P1" s="40"/>
      <c r="Q1" s="97"/>
      <c r="R1" s="98"/>
      <c r="S1" s="97"/>
      <c r="T1" s="98"/>
      <c r="U1" s="97"/>
      <c r="V1" s="57"/>
    </row>
    <row r="2" spans="1:24" ht="23.25" customHeight="1">
      <c r="A2" s="53" t="s">
        <v>55</v>
      </c>
      <c r="B2" s="53"/>
      <c r="C2" s="29"/>
      <c r="D2" s="41"/>
      <c r="E2" s="29"/>
      <c r="F2" s="41"/>
      <c r="G2" s="99"/>
      <c r="H2" s="41"/>
      <c r="I2" s="29"/>
      <c r="J2" s="41"/>
      <c r="K2" s="29"/>
      <c r="L2" s="41"/>
      <c r="M2" s="29"/>
      <c r="N2" s="41"/>
      <c r="O2" s="99"/>
      <c r="P2" s="41"/>
      <c r="Q2" s="99"/>
      <c r="R2" s="100"/>
      <c r="S2" s="99"/>
      <c r="T2" s="100"/>
      <c r="U2" s="99"/>
    </row>
    <row r="3" spans="1:24" s="7" customFormat="1" ht="23.25" customHeight="1">
      <c r="A3" s="53"/>
      <c r="B3" s="53"/>
      <c r="C3" s="29"/>
      <c r="D3" s="41"/>
      <c r="E3" s="29"/>
      <c r="F3" s="41"/>
      <c r="G3" s="99"/>
      <c r="H3" s="41"/>
      <c r="I3" s="29"/>
      <c r="J3" s="41"/>
      <c r="K3" s="29"/>
      <c r="L3" s="41"/>
      <c r="M3" s="29"/>
      <c r="N3" s="41"/>
      <c r="O3" s="99"/>
      <c r="P3" s="41"/>
      <c r="Q3" s="99"/>
      <c r="R3" s="100"/>
      <c r="S3" s="99"/>
      <c r="T3" s="100"/>
      <c r="U3" s="99"/>
      <c r="W3" s="57"/>
      <c r="X3" s="57"/>
    </row>
    <row r="4" spans="1:24" s="7" customFormat="1" ht="23.25" customHeight="1">
      <c r="A4" s="5"/>
      <c r="B4" s="5"/>
      <c r="C4" s="5"/>
      <c r="D4" s="5"/>
      <c r="E4" s="156" t="s">
        <v>117</v>
      </c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W4" s="57"/>
      <c r="X4" s="57"/>
    </row>
    <row r="5" spans="1:24" s="7" customFormat="1" ht="23.25" customHeight="1">
      <c r="A5" s="5"/>
      <c r="B5" s="5"/>
      <c r="C5" s="87"/>
      <c r="D5" s="88"/>
      <c r="E5" s="87"/>
      <c r="F5" s="88"/>
      <c r="G5" s="88"/>
      <c r="H5" s="88"/>
      <c r="I5" s="88"/>
      <c r="J5" s="88"/>
      <c r="K5" s="88"/>
      <c r="L5" s="88"/>
      <c r="M5" s="88"/>
      <c r="N5" s="88"/>
      <c r="O5" s="8" t="s">
        <v>61</v>
      </c>
      <c r="P5" s="88"/>
      <c r="Q5" s="88"/>
      <c r="R5" s="88"/>
      <c r="S5" s="88"/>
      <c r="T5" s="88"/>
      <c r="U5" s="88"/>
      <c r="W5" s="57"/>
      <c r="X5" s="57"/>
    </row>
    <row r="6" spans="1:24" s="7" customFormat="1" ht="23.25" customHeight="1">
      <c r="A6" s="5"/>
      <c r="B6" s="5"/>
      <c r="C6" s="87"/>
      <c r="D6" s="88"/>
      <c r="E6" s="87"/>
      <c r="F6" s="88"/>
      <c r="G6" s="88"/>
      <c r="H6" s="88"/>
      <c r="I6" s="88"/>
      <c r="J6" s="88"/>
      <c r="K6" s="88"/>
      <c r="L6" s="88"/>
      <c r="M6" s="88"/>
      <c r="N6" s="88"/>
      <c r="O6" s="8" t="s">
        <v>118</v>
      </c>
      <c r="P6" s="88"/>
      <c r="Q6" s="88"/>
      <c r="R6" s="88"/>
      <c r="S6" s="88"/>
      <c r="T6" s="88"/>
      <c r="U6" s="88"/>
      <c r="W6" s="57"/>
      <c r="X6" s="57"/>
    </row>
    <row r="7" spans="1:24" s="7" customFormat="1" ht="23.25" customHeight="1">
      <c r="A7" s="5"/>
      <c r="B7" s="5"/>
      <c r="C7" s="57"/>
      <c r="D7" s="87"/>
      <c r="E7" s="57"/>
      <c r="F7" s="87"/>
      <c r="G7" s="101"/>
      <c r="H7" s="8"/>
      <c r="I7" s="8"/>
      <c r="J7" s="8"/>
      <c r="K7" s="158" t="s">
        <v>102</v>
      </c>
      <c r="L7" s="158"/>
      <c r="M7" s="158"/>
      <c r="O7" s="123" t="s">
        <v>119</v>
      </c>
      <c r="P7" s="8"/>
      <c r="Q7" s="102"/>
      <c r="R7" s="54"/>
      <c r="S7" s="54"/>
      <c r="T7" s="54"/>
      <c r="U7" s="54"/>
      <c r="W7" s="57"/>
      <c r="X7" s="57"/>
    </row>
    <row r="8" spans="1:24" s="7" customFormat="1" ht="23.25" customHeight="1">
      <c r="A8" s="5"/>
      <c r="B8" s="5"/>
      <c r="C8" s="57"/>
      <c r="D8" s="87"/>
      <c r="E8" s="101"/>
      <c r="F8" s="8"/>
      <c r="G8" s="8" t="s">
        <v>120</v>
      </c>
      <c r="H8" s="8"/>
      <c r="I8" s="57"/>
      <c r="K8" s="57"/>
      <c r="L8" s="8"/>
      <c r="M8" s="57"/>
      <c r="N8" s="8"/>
      <c r="O8" s="101"/>
      <c r="P8" s="8"/>
      <c r="Q8" s="54"/>
      <c r="R8" s="54"/>
      <c r="S8" s="80"/>
      <c r="T8" s="54"/>
      <c r="U8" s="54"/>
      <c r="W8" s="57"/>
      <c r="X8" s="57"/>
    </row>
    <row r="9" spans="1:24" s="7" customFormat="1" ht="23.25" customHeight="1">
      <c r="A9" s="5"/>
      <c r="B9" s="5"/>
      <c r="C9" s="4"/>
      <c r="D9" s="87"/>
      <c r="E9" s="101"/>
      <c r="F9" s="8"/>
      <c r="G9" s="8" t="s">
        <v>121</v>
      </c>
      <c r="H9" s="8"/>
      <c r="I9" s="57"/>
      <c r="K9" s="57"/>
      <c r="L9" s="8"/>
      <c r="M9" s="57"/>
      <c r="N9" s="8"/>
      <c r="O9" s="101"/>
      <c r="P9" s="8"/>
      <c r="Q9" s="54"/>
      <c r="R9" s="54"/>
      <c r="S9" s="80"/>
      <c r="T9" s="54"/>
      <c r="U9" s="54"/>
      <c r="W9" s="57"/>
      <c r="X9" s="57"/>
    </row>
    <row r="10" spans="1:24" s="7" customFormat="1" ht="23.25" customHeight="1">
      <c r="A10" s="5"/>
      <c r="B10" s="5"/>
      <c r="C10" s="57"/>
      <c r="D10" s="87"/>
      <c r="E10" s="101"/>
      <c r="F10" s="8"/>
      <c r="G10" s="8" t="s">
        <v>122</v>
      </c>
      <c r="H10" s="8"/>
      <c r="I10" s="8" t="s">
        <v>123</v>
      </c>
      <c r="K10" s="57"/>
      <c r="L10" s="8"/>
      <c r="M10" s="8"/>
      <c r="N10" s="8"/>
      <c r="O10" s="8" t="s">
        <v>124</v>
      </c>
      <c r="P10" s="8"/>
      <c r="Q10" s="80" t="s">
        <v>65</v>
      </c>
      <c r="R10" s="103"/>
      <c r="S10" s="80"/>
      <c r="T10" s="89"/>
      <c r="U10" s="104"/>
      <c r="W10" s="57"/>
      <c r="X10" s="57"/>
    </row>
    <row r="11" spans="1:24" s="7" customFormat="1" ht="23.25" customHeight="1">
      <c r="A11" s="5"/>
      <c r="B11" s="5"/>
      <c r="C11" s="4" t="s">
        <v>125</v>
      </c>
      <c r="E11" s="54"/>
      <c r="F11" s="8"/>
      <c r="G11" s="4" t="s">
        <v>126</v>
      </c>
      <c r="H11" s="8"/>
      <c r="I11" s="4" t="s">
        <v>127</v>
      </c>
      <c r="K11" s="57"/>
      <c r="L11" s="8"/>
      <c r="M11" s="4"/>
      <c r="N11" s="8"/>
      <c r="O11" s="4" t="s">
        <v>128</v>
      </c>
      <c r="P11" s="8"/>
      <c r="Q11" s="80" t="s">
        <v>27</v>
      </c>
      <c r="R11" s="101"/>
      <c r="S11" s="80" t="s">
        <v>28</v>
      </c>
      <c r="T11" s="101"/>
      <c r="U11" s="80"/>
      <c r="W11" s="57"/>
      <c r="X11" s="57"/>
    </row>
    <row r="12" spans="1:24" s="7" customFormat="1" ht="23.25" customHeight="1">
      <c r="A12" s="5"/>
      <c r="B12" s="5"/>
      <c r="C12" s="4" t="s">
        <v>23</v>
      </c>
      <c r="E12" s="80" t="s">
        <v>60</v>
      </c>
      <c r="F12" s="8"/>
      <c r="G12" s="4" t="s">
        <v>129</v>
      </c>
      <c r="H12" s="8"/>
      <c r="I12" s="4" t="s">
        <v>130</v>
      </c>
      <c r="K12" s="4" t="s">
        <v>25</v>
      </c>
      <c r="L12" s="57"/>
      <c r="M12" s="57"/>
      <c r="N12" s="8"/>
      <c r="O12" s="4" t="s">
        <v>131</v>
      </c>
      <c r="P12" s="8"/>
      <c r="Q12" s="80" t="s">
        <v>43</v>
      </c>
      <c r="R12" s="101"/>
      <c r="S12" s="80" t="s">
        <v>29</v>
      </c>
      <c r="T12" s="101"/>
      <c r="U12" s="80" t="s">
        <v>30</v>
      </c>
      <c r="W12" s="57"/>
      <c r="X12" s="57"/>
    </row>
    <row r="13" spans="1:24" s="7" customFormat="1" ht="23.25" customHeight="1">
      <c r="A13" s="5"/>
      <c r="B13" s="85" t="s">
        <v>22</v>
      </c>
      <c r="C13" s="4" t="s">
        <v>24</v>
      </c>
      <c r="E13" s="80" t="s">
        <v>59</v>
      </c>
      <c r="F13" s="8"/>
      <c r="G13" s="4" t="s">
        <v>132</v>
      </c>
      <c r="H13" s="8"/>
      <c r="I13" s="4" t="s">
        <v>133</v>
      </c>
      <c r="K13" s="4" t="s">
        <v>134</v>
      </c>
      <c r="L13" s="8"/>
      <c r="M13" s="4" t="s">
        <v>135</v>
      </c>
      <c r="N13" s="8"/>
      <c r="O13" s="4" t="s">
        <v>136</v>
      </c>
      <c r="P13" s="8"/>
      <c r="Q13" s="80" t="s">
        <v>67</v>
      </c>
      <c r="R13" s="101"/>
      <c r="S13" s="80" t="s">
        <v>137</v>
      </c>
      <c r="T13" s="101"/>
      <c r="U13" s="80" t="s">
        <v>31</v>
      </c>
      <c r="W13" s="57"/>
      <c r="X13" s="57"/>
    </row>
    <row r="14" spans="1:24" s="7" customFormat="1" ht="23.25" customHeight="1">
      <c r="A14" s="57"/>
      <c r="B14" s="57"/>
      <c r="C14" s="153" t="s">
        <v>79</v>
      </c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W14" s="57"/>
      <c r="X14" s="57"/>
    </row>
    <row r="15" spans="1:24" s="7" customFormat="1" ht="23.25" customHeight="1">
      <c r="A15" s="1" t="s">
        <v>71</v>
      </c>
      <c r="B15" s="1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W15" s="57"/>
      <c r="X15" s="57"/>
    </row>
    <row r="16" spans="1:24" s="7" customFormat="1" ht="23.25" customHeight="1">
      <c r="A16" s="46" t="s">
        <v>72</v>
      </c>
      <c r="B16" s="46"/>
      <c r="C16" s="105">
        <v>6499829661</v>
      </c>
      <c r="D16" s="48"/>
      <c r="E16" s="105">
        <v>1532320430</v>
      </c>
      <c r="F16" s="48"/>
      <c r="G16" s="105">
        <v>-423185000</v>
      </c>
      <c r="H16" s="48"/>
      <c r="I16" s="105">
        <v>-129336263</v>
      </c>
      <c r="J16" s="48"/>
      <c r="K16" s="105">
        <v>503800000</v>
      </c>
      <c r="L16" s="48"/>
      <c r="M16" s="105">
        <v>3627201234.9400001</v>
      </c>
      <c r="N16" s="48"/>
      <c r="O16" s="105">
        <v>-24927451</v>
      </c>
      <c r="P16" s="48"/>
      <c r="Q16" s="105">
        <v>11585702611.940001</v>
      </c>
      <c r="R16" s="48"/>
      <c r="S16" s="105">
        <v>774099146</v>
      </c>
      <c r="T16" s="48"/>
      <c r="U16" s="105">
        <v>12359801757.940001</v>
      </c>
      <c r="W16" s="57"/>
      <c r="X16" s="57"/>
    </row>
    <row r="17" spans="1:24" s="7" customFormat="1" ht="23.25" customHeight="1">
      <c r="A17" s="46"/>
      <c r="B17" s="46"/>
      <c r="C17" s="105"/>
      <c r="D17" s="48"/>
      <c r="E17" s="105"/>
      <c r="F17" s="48"/>
      <c r="G17" s="105"/>
      <c r="H17" s="48"/>
      <c r="I17" s="105"/>
      <c r="J17" s="48"/>
      <c r="K17" s="105"/>
      <c r="L17" s="48"/>
      <c r="M17" s="105"/>
      <c r="N17" s="48"/>
      <c r="O17" s="105"/>
      <c r="P17" s="48"/>
      <c r="Q17" s="105"/>
      <c r="R17" s="48"/>
      <c r="S17" s="105"/>
      <c r="T17" s="48"/>
      <c r="U17" s="105"/>
      <c r="W17" s="57"/>
      <c r="X17" s="57"/>
    </row>
    <row r="18" spans="1:24" s="7" customFormat="1" ht="23.5" customHeight="1">
      <c r="A18" s="126" t="s">
        <v>165</v>
      </c>
      <c r="B18" s="46"/>
      <c r="C18" s="105"/>
      <c r="D18" s="48"/>
      <c r="E18" s="105"/>
      <c r="F18" s="48"/>
      <c r="G18" s="105"/>
      <c r="H18" s="48"/>
      <c r="I18" s="105"/>
      <c r="J18" s="48"/>
      <c r="K18" s="105"/>
      <c r="L18" s="48"/>
      <c r="M18" s="105"/>
      <c r="N18" s="48"/>
      <c r="O18" s="105"/>
      <c r="P18" s="48"/>
      <c r="Q18" s="105"/>
      <c r="R18" s="48"/>
      <c r="S18" s="105"/>
      <c r="T18" s="48"/>
      <c r="U18" s="105"/>
      <c r="W18" s="57"/>
      <c r="X18" s="57"/>
    </row>
    <row r="19" spans="1:24" s="7" customFormat="1" ht="23.25" customHeight="1">
      <c r="A19" s="47" t="s">
        <v>138</v>
      </c>
      <c r="B19" s="46"/>
      <c r="C19" s="49">
        <v>0</v>
      </c>
      <c r="D19" s="50"/>
      <c r="E19" s="49">
        <v>0</v>
      </c>
      <c r="F19" s="50"/>
      <c r="G19" s="49">
        <v>0</v>
      </c>
      <c r="H19" s="50"/>
      <c r="I19" s="49">
        <v>0</v>
      </c>
      <c r="J19" s="50"/>
      <c r="K19" s="49">
        <v>0</v>
      </c>
      <c r="L19" s="50"/>
      <c r="M19" s="49">
        <v>1253845472.8090415</v>
      </c>
      <c r="N19" s="50"/>
      <c r="O19" s="49">
        <v>0</v>
      </c>
      <c r="P19" s="50"/>
      <c r="Q19" s="49">
        <v>1253845472.8090415</v>
      </c>
      <c r="R19" s="50"/>
      <c r="S19" s="49">
        <v>100276343.19095856</v>
      </c>
      <c r="T19" s="50"/>
      <c r="U19" s="49">
        <v>1354121816</v>
      </c>
      <c r="W19" s="57"/>
      <c r="X19" s="57"/>
    </row>
    <row r="20" spans="1:24" s="7" customFormat="1" ht="25" customHeight="1">
      <c r="A20" s="16" t="s">
        <v>166</v>
      </c>
      <c r="B20" s="46"/>
      <c r="C20" s="107">
        <v>0</v>
      </c>
      <c r="D20" s="48"/>
      <c r="E20" s="107">
        <v>0</v>
      </c>
      <c r="F20" s="48"/>
      <c r="G20" s="107">
        <v>0</v>
      </c>
      <c r="H20" s="48"/>
      <c r="I20" s="107">
        <v>0</v>
      </c>
      <c r="J20" s="48"/>
      <c r="K20" s="107">
        <v>0</v>
      </c>
      <c r="L20" s="48"/>
      <c r="M20" s="107">
        <v>1253845472.8090415</v>
      </c>
      <c r="N20" s="50"/>
      <c r="O20" s="107">
        <v>0</v>
      </c>
      <c r="P20" s="48"/>
      <c r="Q20" s="107">
        <v>1253845472.8090415</v>
      </c>
      <c r="R20" s="48"/>
      <c r="S20" s="107">
        <v>100276343.19095856</v>
      </c>
      <c r="T20" s="48"/>
      <c r="U20" s="107">
        <v>1354121816</v>
      </c>
      <c r="W20" s="57"/>
      <c r="X20" s="57"/>
    </row>
    <row r="21" spans="1:24" s="7" customFormat="1" ht="23.25" customHeight="1">
      <c r="A21" s="16"/>
      <c r="B21" s="46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50"/>
      <c r="O21" s="48"/>
      <c r="P21" s="48"/>
      <c r="Q21" s="48"/>
      <c r="R21" s="48"/>
      <c r="S21" s="48"/>
      <c r="T21" s="48"/>
      <c r="U21" s="48"/>
      <c r="W21" s="57"/>
      <c r="X21" s="57"/>
    </row>
    <row r="22" spans="1:24" ht="19.25" customHeight="1">
      <c r="A22" s="47" t="s">
        <v>51</v>
      </c>
      <c r="B22" s="106">
        <v>18</v>
      </c>
      <c r="C22" s="50">
        <v>0</v>
      </c>
      <c r="D22" s="50"/>
      <c r="E22" s="50">
        <v>0</v>
      </c>
      <c r="F22" s="50"/>
      <c r="G22" s="50">
        <v>0</v>
      </c>
      <c r="H22" s="50"/>
      <c r="I22" s="50">
        <v>0</v>
      </c>
      <c r="J22" s="50"/>
      <c r="K22" s="50">
        <v>16100000</v>
      </c>
      <c r="L22" s="50"/>
      <c r="M22" s="50">
        <v>-16100000</v>
      </c>
      <c r="N22" s="50"/>
      <c r="O22" s="50">
        <v>0</v>
      </c>
      <c r="P22" s="50"/>
      <c r="Q22" s="50">
        <v>0</v>
      </c>
      <c r="R22" s="50"/>
      <c r="S22" s="50">
        <v>0</v>
      </c>
      <c r="T22" s="50"/>
      <c r="U22" s="50">
        <v>0</v>
      </c>
      <c r="V22" s="12"/>
    </row>
    <row r="23" spans="1:24" s="7" customFormat="1" ht="23.25" customHeight="1" thickBot="1">
      <c r="A23" s="16" t="s">
        <v>73</v>
      </c>
      <c r="B23" s="46"/>
      <c r="C23" s="51">
        <v>6499829661</v>
      </c>
      <c r="D23" s="48"/>
      <c r="E23" s="51">
        <v>1532320430</v>
      </c>
      <c r="F23" s="48"/>
      <c r="G23" s="51">
        <v>-423185000</v>
      </c>
      <c r="H23" s="48"/>
      <c r="I23" s="51">
        <v>-129336263</v>
      </c>
      <c r="J23" s="48"/>
      <c r="K23" s="51">
        <v>519900000</v>
      </c>
      <c r="L23" s="48"/>
      <c r="M23" s="51">
        <v>4864946707.7490416</v>
      </c>
      <c r="N23" s="48"/>
      <c r="O23" s="51">
        <v>-24927451</v>
      </c>
      <c r="P23" s="48"/>
      <c r="Q23" s="51">
        <v>12839548084.749043</v>
      </c>
      <c r="R23" s="48"/>
      <c r="S23" s="51">
        <v>874375489.1909585</v>
      </c>
      <c r="T23" s="48"/>
      <c r="U23" s="51">
        <v>13713923573.940001</v>
      </c>
      <c r="W23" s="57"/>
      <c r="X23" s="57"/>
    </row>
    <row r="24" spans="1:24" s="7" customFormat="1" ht="23.25" customHeight="1" thickTop="1">
      <c r="A24" s="16"/>
      <c r="B24" s="16"/>
      <c r="C24" s="15"/>
      <c r="D24" s="15"/>
      <c r="E24" s="15"/>
      <c r="F24" s="15"/>
      <c r="G24" s="48"/>
      <c r="H24" s="15"/>
      <c r="I24" s="15"/>
      <c r="J24" s="15"/>
      <c r="K24" s="15"/>
      <c r="L24" s="15"/>
      <c r="M24" s="15"/>
      <c r="N24" s="15"/>
      <c r="O24" s="48"/>
      <c r="P24" s="15"/>
      <c r="Q24" s="48"/>
      <c r="R24" s="48"/>
      <c r="S24" s="48"/>
      <c r="T24" s="48"/>
      <c r="U24" s="48"/>
      <c r="W24" s="57"/>
      <c r="X24" s="57"/>
    </row>
  </sheetData>
  <mergeCells count="3">
    <mergeCell ref="C14:U14"/>
    <mergeCell ref="E4:U4"/>
    <mergeCell ref="K7:M7"/>
  </mergeCells>
  <pageMargins left="0.8" right="0.8" top="0.48" bottom="0.5" header="0.5" footer="0.5"/>
  <pageSetup paperSize="9" scale="64" firstPageNumber="10" fitToHeight="0" orientation="landscape" useFirstPageNumber="1" r:id="rId1"/>
  <headerFooter alignWithMargins="0">
    <oddFooter>&amp;L&amp;"Times New Roman,Regular"&amp;11   The accompanying notes form an integral part of the financial statements.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6C78F-7601-4476-AD7B-C8D4B3EF0ADE}">
  <sheetPr>
    <pageSetUpPr fitToPage="1"/>
  </sheetPr>
  <dimension ref="A1:AB25"/>
  <sheetViews>
    <sheetView view="pageBreakPreview" zoomScale="55" zoomScaleNormal="80" zoomScaleSheetLayoutView="55" workbookViewId="0">
      <selection activeCell="U17" sqref="U17"/>
    </sheetView>
  </sheetViews>
  <sheetFormatPr defaultColWidth="9.09765625" defaultRowHeight="23.25" customHeight="1"/>
  <cols>
    <col min="1" max="1" width="45.5" style="5" customWidth="1"/>
    <col min="2" max="2" width="12.296875" style="5" customWidth="1"/>
    <col min="3" max="3" width="16.69921875" style="57" customWidth="1"/>
    <col min="4" max="4" width="0.8984375" style="7" customWidth="1"/>
    <col min="5" max="5" width="16.69921875" style="57" customWidth="1"/>
    <col min="6" max="6" width="0.8984375" style="7" customWidth="1"/>
    <col min="7" max="7" width="16.69921875" style="54" customWidth="1"/>
    <col min="8" max="8" width="0.8984375" style="7" customWidth="1"/>
    <col min="9" max="9" width="16.69921875" style="57" customWidth="1"/>
    <col min="10" max="10" width="0.8984375" style="7" customWidth="1"/>
    <col min="11" max="11" width="16.69921875" style="57" customWidth="1"/>
    <col min="12" max="12" width="0.8984375" style="7" customWidth="1"/>
    <col min="13" max="13" width="16.69921875" style="57" customWidth="1"/>
    <col min="14" max="14" width="0.8984375" style="7" customWidth="1"/>
    <col min="15" max="15" width="16.69921875" style="54" customWidth="1"/>
    <col min="16" max="16" width="0.8984375" style="7" customWidth="1"/>
    <col min="17" max="17" width="18.19921875" style="7" customWidth="1"/>
    <col min="18" max="18" width="1" style="7" customWidth="1"/>
    <col min="19" max="19" width="16.69921875" style="7" customWidth="1"/>
    <col min="20" max="20" width="1" style="7" customWidth="1"/>
    <col min="21" max="21" width="18.59765625" style="54" customWidth="1"/>
    <col min="22" max="22" width="0.8984375" style="89" customWidth="1"/>
    <col min="23" max="23" width="16.69921875" style="54" customWidth="1"/>
    <col min="24" max="24" width="0.8984375" style="89" customWidth="1"/>
    <col min="25" max="25" width="18" style="54" customWidth="1"/>
    <col min="26" max="26" width="1.3984375" style="7" customWidth="1"/>
    <col min="27" max="27" width="1.3984375" style="57" customWidth="1"/>
    <col min="28" max="16384" width="9.09765625" style="57"/>
  </cols>
  <sheetData>
    <row r="1" spans="1:28" ht="23.25" customHeight="1">
      <c r="A1" s="28" t="s">
        <v>77</v>
      </c>
      <c r="B1" s="28"/>
      <c r="C1" s="27"/>
      <c r="D1" s="40"/>
      <c r="E1" s="27"/>
      <c r="F1" s="40"/>
      <c r="G1" s="97"/>
      <c r="H1" s="40"/>
      <c r="I1" s="27"/>
      <c r="J1" s="40"/>
      <c r="K1" s="27"/>
      <c r="L1" s="40"/>
      <c r="M1" s="27"/>
      <c r="N1" s="40"/>
      <c r="O1" s="97"/>
      <c r="P1" s="40"/>
      <c r="Q1" s="40"/>
      <c r="R1" s="40"/>
      <c r="S1" s="40"/>
      <c r="T1" s="40"/>
      <c r="U1" s="97"/>
      <c r="V1" s="98"/>
      <c r="W1" s="97"/>
      <c r="X1" s="98"/>
      <c r="Y1" s="97"/>
      <c r="Z1" s="57"/>
    </row>
    <row r="2" spans="1:28" ht="23.25" customHeight="1">
      <c r="A2" s="53" t="s">
        <v>55</v>
      </c>
      <c r="B2" s="53"/>
      <c r="C2" s="29"/>
      <c r="D2" s="41"/>
      <c r="E2" s="29"/>
      <c r="F2" s="41"/>
      <c r="G2" s="99"/>
      <c r="H2" s="41"/>
      <c r="I2" s="29"/>
      <c r="J2" s="41"/>
      <c r="K2" s="29"/>
      <c r="L2" s="41"/>
      <c r="M2" s="29"/>
      <c r="N2" s="41"/>
      <c r="O2" s="99"/>
      <c r="P2" s="41"/>
      <c r="Q2" s="41"/>
      <c r="R2" s="41"/>
      <c r="S2" s="41"/>
      <c r="T2" s="41"/>
      <c r="U2" s="99"/>
      <c r="V2" s="100"/>
      <c r="W2" s="99"/>
      <c r="X2" s="100"/>
      <c r="Y2" s="99"/>
    </row>
    <row r="3" spans="1:28" s="7" customFormat="1" ht="23.25" customHeight="1">
      <c r="A3" s="53"/>
      <c r="B3" s="53"/>
      <c r="C3" s="29"/>
      <c r="D3" s="41"/>
      <c r="E3" s="29"/>
      <c r="F3" s="41"/>
      <c r="G3" s="99"/>
      <c r="H3" s="41"/>
      <c r="I3" s="29"/>
      <c r="J3" s="41"/>
      <c r="K3" s="29"/>
      <c r="L3" s="41"/>
      <c r="M3" s="29"/>
      <c r="N3" s="41"/>
      <c r="O3" s="99"/>
      <c r="P3" s="41"/>
      <c r="Q3" s="41"/>
      <c r="R3" s="41"/>
      <c r="S3" s="41"/>
      <c r="T3" s="41"/>
      <c r="U3" s="99"/>
      <c r="V3" s="100"/>
      <c r="W3" s="99"/>
      <c r="X3" s="100"/>
      <c r="Y3" s="99"/>
      <c r="AA3" s="57"/>
      <c r="AB3" s="57"/>
    </row>
    <row r="4" spans="1:28" s="7" customFormat="1" ht="23.25" customHeight="1">
      <c r="A4" s="5"/>
      <c r="B4" s="5"/>
      <c r="C4" s="5"/>
      <c r="D4" s="5"/>
      <c r="E4" s="156" t="s">
        <v>117</v>
      </c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AA4" s="57"/>
      <c r="AB4" s="57"/>
    </row>
    <row r="5" spans="1:28" s="132" customFormat="1" ht="23.25" customHeight="1">
      <c r="A5" s="135"/>
      <c r="B5" s="135"/>
      <c r="C5" s="128"/>
      <c r="D5" s="136"/>
      <c r="E5" s="128"/>
      <c r="F5" s="136"/>
      <c r="G5" s="137"/>
      <c r="H5" s="134"/>
      <c r="I5" s="134"/>
      <c r="J5" s="134"/>
      <c r="K5" s="159" t="s">
        <v>102</v>
      </c>
      <c r="L5" s="159"/>
      <c r="M5" s="159"/>
      <c r="O5" s="160" t="s">
        <v>195</v>
      </c>
      <c r="P5" s="160"/>
      <c r="Q5" s="160"/>
      <c r="R5" s="160"/>
      <c r="S5" s="160"/>
      <c r="T5" s="134"/>
      <c r="U5" s="138"/>
      <c r="V5" s="139"/>
      <c r="W5" s="139"/>
      <c r="X5" s="139"/>
      <c r="Y5" s="139"/>
      <c r="AA5" s="128"/>
      <c r="AB5" s="128"/>
    </row>
    <row r="6" spans="1:28" s="132" customFormat="1" ht="23.25" customHeight="1">
      <c r="A6" s="135"/>
      <c r="B6" s="135"/>
      <c r="C6" s="128"/>
      <c r="D6" s="136"/>
      <c r="E6" s="128"/>
      <c r="F6" s="136"/>
      <c r="G6" s="137"/>
      <c r="H6" s="134"/>
      <c r="I6" s="134"/>
      <c r="J6" s="134"/>
      <c r="K6" s="134"/>
      <c r="L6" s="134"/>
      <c r="M6" s="134"/>
      <c r="O6" s="138"/>
      <c r="P6" s="138"/>
      <c r="Q6" s="138" t="s">
        <v>196</v>
      </c>
      <c r="R6" s="138"/>
      <c r="S6" s="138"/>
      <c r="T6" s="134"/>
      <c r="U6" s="138"/>
      <c r="V6" s="139"/>
      <c r="W6" s="139"/>
      <c r="X6" s="139"/>
      <c r="Y6" s="139"/>
      <c r="AA6" s="128"/>
      <c r="AB6" s="128"/>
    </row>
    <row r="7" spans="1:28" s="132" customFormat="1" ht="23.25" customHeight="1">
      <c r="A7" s="135"/>
      <c r="B7" s="135"/>
      <c r="C7" s="128"/>
      <c r="D7" s="136"/>
      <c r="E7" s="137"/>
      <c r="F7" s="134"/>
      <c r="G7" s="134" t="s">
        <v>120</v>
      </c>
      <c r="H7" s="134"/>
      <c r="I7" s="128"/>
      <c r="K7" s="128"/>
      <c r="L7" s="134"/>
      <c r="M7" s="128"/>
      <c r="N7" s="134"/>
      <c r="O7" s="137"/>
      <c r="P7" s="134"/>
      <c r="Q7" s="134" t="s">
        <v>197</v>
      </c>
      <c r="R7" s="134"/>
      <c r="S7" s="134"/>
      <c r="T7" s="134"/>
      <c r="U7" s="139"/>
      <c r="V7" s="139"/>
      <c r="W7" s="140"/>
      <c r="X7" s="139"/>
      <c r="Y7" s="139"/>
      <c r="AA7" s="128"/>
      <c r="AB7" s="128"/>
    </row>
    <row r="8" spans="1:28" s="132" customFormat="1" ht="23.25" customHeight="1">
      <c r="A8" s="135"/>
      <c r="B8" s="135"/>
      <c r="C8" s="141"/>
      <c r="D8" s="136"/>
      <c r="E8" s="137"/>
      <c r="F8" s="134"/>
      <c r="G8" s="134" t="s">
        <v>121</v>
      </c>
      <c r="H8" s="134"/>
      <c r="I8" s="128"/>
      <c r="K8" s="128"/>
      <c r="L8" s="134"/>
      <c r="M8" s="128"/>
      <c r="N8" s="134"/>
      <c r="O8" s="137"/>
      <c r="P8" s="134"/>
      <c r="Q8" s="134" t="s">
        <v>198</v>
      </c>
      <c r="R8" s="134"/>
      <c r="T8" s="134"/>
      <c r="U8" s="139"/>
      <c r="V8" s="139"/>
      <c r="W8" s="140"/>
      <c r="X8" s="139"/>
      <c r="Y8" s="139"/>
      <c r="AA8" s="128"/>
      <c r="AB8" s="128"/>
    </row>
    <row r="9" spans="1:28" s="132" customFormat="1" ht="23.25" customHeight="1">
      <c r="A9" s="135"/>
      <c r="B9" s="135"/>
      <c r="C9" s="128"/>
      <c r="D9" s="136"/>
      <c r="E9" s="137"/>
      <c r="F9" s="134"/>
      <c r="G9" s="134" t="s">
        <v>122</v>
      </c>
      <c r="H9" s="134"/>
      <c r="I9" s="134" t="s">
        <v>123</v>
      </c>
      <c r="K9" s="128"/>
      <c r="L9" s="134"/>
      <c r="M9" s="134"/>
      <c r="N9" s="134"/>
      <c r="O9" s="134" t="s">
        <v>124</v>
      </c>
      <c r="P9" s="134"/>
      <c r="Q9" s="134" t="s">
        <v>199</v>
      </c>
      <c r="R9" s="134"/>
      <c r="S9" s="134" t="s">
        <v>140</v>
      </c>
      <c r="T9" s="134"/>
      <c r="U9" s="140" t="s">
        <v>65</v>
      </c>
      <c r="V9" s="142"/>
      <c r="W9" s="140"/>
      <c r="X9" s="143"/>
      <c r="Y9" s="144"/>
      <c r="AA9" s="128"/>
      <c r="AB9" s="128"/>
    </row>
    <row r="10" spans="1:28" s="132" customFormat="1" ht="23" customHeight="1">
      <c r="A10" s="135"/>
      <c r="B10" s="135"/>
      <c r="C10" s="141" t="s">
        <v>125</v>
      </c>
      <c r="E10" s="139"/>
      <c r="F10" s="134"/>
      <c r="G10" s="141" t="s">
        <v>126</v>
      </c>
      <c r="H10" s="134"/>
      <c r="I10" s="141" t="s">
        <v>127</v>
      </c>
      <c r="K10" s="128"/>
      <c r="L10" s="134"/>
      <c r="M10" s="141"/>
      <c r="N10" s="134"/>
      <c r="O10" s="141" t="s">
        <v>128</v>
      </c>
      <c r="P10" s="134"/>
      <c r="Q10" s="134" t="s">
        <v>200</v>
      </c>
      <c r="R10" s="134"/>
      <c r="S10" s="134" t="s">
        <v>203</v>
      </c>
      <c r="T10" s="134"/>
      <c r="U10" s="140" t="s">
        <v>27</v>
      </c>
      <c r="V10" s="137"/>
      <c r="W10" s="140" t="s">
        <v>28</v>
      </c>
      <c r="X10" s="137"/>
      <c r="Y10" s="140"/>
      <c r="AA10" s="128"/>
      <c r="AB10" s="128"/>
    </row>
    <row r="11" spans="1:28" s="132" customFormat="1" ht="23.25" customHeight="1">
      <c r="A11" s="135"/>
      <c r="B11" s="135"/>
      <c r="C11" s="141" t="s">
        <v>23</v>
      </c>
      <c r="E11" s="140" t="s">
        <v>60</v>
      </c>
      <c r="F11" s="134"/>
      <c r="G11" s="141" t="s">
        <v>129</v>
      </c>
      <c r="H11" s="134"/>
      <c r="I11" s="141" t="s">
        <v>130</v>
      </c>
      <c r="K11" s="141" t="s">
        <v>25</v>
      </c>
      <c r="L11" s="128"/>
      <c r="M11" s="128"/>
      <c r="N11" s="134"/>
      <c r="O11" s="141" t="s">
        <v>131</v>
      </c>
      <c r="P11" s="134"/>
      <c r="Q11" s="134" t="s">
        <v>201</v>
      </c>
      <c r="R11" s="134"/>
      <c r="S11" s="134" t="s">
        <v>204</v>
      </c>
      <c r="T11" s="134"/>
      <c r="U11" s="140" t="s">
        <v>43</v>
      </c>
      <c r="V11" s="137"/>
      <c r="W11" s="140" t="s">
        <v>29</v>
      </c>
      <c r="X11" s="137"/>
      <c r="Y11" s="140" t="s">
        <v>30</v>
      </c>
      <c r="AA11" s="128"/>
      <c r="AB11" s="128"/>
    </row>
    <row r="12" spans="1:28" s="132" customFormat="1" ht="23.25" customHeight="1">
      <c r="A12" s="135"/>
      <c r="B12" s="130" t="s">
        <v>22</v>
      </c>
      <c r="C12" s="141" t="s">
        <v>24</v>
      </c>
      <c r="E12" s="140" t="s">
        <v>59</v>
      </c>
      <c r="F12" s="134"/>
      <c r="G12" s="141" t="s">
        <v>132</v>
      </c>
      <c r="H12" s="134"/>
      <c r="I12" s="141" t="s">
        <v>133</v>
      </c>
      <c r="K12" s="141" t="s">
        <v>134</v>
      </c>
      <c r="L12" s="134"/>
      <c r="M12" s="141" t="s">
        <v>135</v>
      </c>
      <c r="N12" s="134"/>
      <c r="O12" s="141" t="s">
        <v>136</v>
      </c>
      <c r="P12" s="134"/>
      <c r="Q12" s="134" t="s">
        <v>202</v>
      </c>
      <c r="R12" s="134"/>
      <c r="S12" s="134" t="s">
        <v>205</v>
      </c>
      <c r="T12" s="134"/>
      <c r="U12" s="140" t="s">
        <v>67</v>
      </c>
      <c r="V12" s="137"/>
      <c r="W12" s="140" t="s">
        <v>137</v>
      </c>
      <c r="X12" s="137"/>
      <c r="Y12" s="140" t="s">
        <v>31</v>
      </c>
      <c r="AA12" s="128"/>
      <c r="AB12" s="128"/>
    </row>
    <row r="13" spans="1:28" s="7" customFormat="1" ht="23.25" customHeight="1">
      <c r="A13" s="57"/>
      <c r="B13" s="57"/>
      <c r="C13" s="153" t="s">
        <v>79</v>
      </c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AA13" s="57"/>
      <c r="AB13" s="57"/>
    </row>
    <row r="14" spans="1:28" s="7" customFormat="1" ht="23.25" customHeight="1">
      <c r="A14" s="127" t="s">
        <v>169</v>
      </c>
      <c r="B14" s="127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AA14" s="57"/>
      <c r="AB14" s="57"/>
    </row>
    <row r="15" spans="1:28" s="7" customFormat="1" ht="23.25" customHeight="1">
      <c r="A15" s="126" t="s">
        <v>226</v>
      </c>
      <c r="B15" s="126"/>
      <c r="C15" s="105">
        <f>'SCE18-Conso10'!C23</f>
        <v>6499829661</v>
      </c>
      <c r="D15" s="48"/>
      <c r="E15" s="105">
        <f>'SCE18-Conso10'!E23</f>
        <v>1532320430</v>
      </c>
      <c r="F15" s="48"/>
      <c r="G15" s="105">
        <f>'SCE18-Conso10'!G23</f>
        <v>-423185000</v>
      </c>
      <c r="H15" s="48"/>
      <c r="I15" s="105">
        <f>'SCE18-Conso10'!I23</f>
        <v>-129336263</v>
      </c>
      <c r="J15" s="48"/>
      <c r="K15" s="105">
        <f>'SCE18-Conso10'!K23</f>
        <v>519900000</v>
      </c>
      <c r="L15" s="48"/>
      <c r="M15" s="105">
        <f>'SCE18-Conso10'!M23</f>
        <v>4864946707.7490416</v>
      </c>
      <c r="N15" s="48"/>
      <c r="O15" s="105">
        <f>'SCE18-Conso10'!O23</f>
        <v>-24927451</v>
      </c>
      <c r="P15" s="48"/>
      <c r="Q15" s="48">
        <v>0</v>
      </c>
      <c r="R15" s="48"/>
      <c r="S15" s="48">
        <f>SUM(O15:R15)</f>
        <v>-24927451</v>
      </c>
      <c r="T15" s="48"/>
      <c r="U15" s="105">
        <f>SUM(C15:P15)</f>
        <v>12839548084.749043</v>
      </c>
      <c r="V15" s="48"/>
      <c r="W15" s="105">
        <f>'SCE18-Conso10'!S23</f>
        <v>874375489.1909585</v>
      </c>
      <c r="X15" s="48"/>
      <c r="Y15" s="105">
        <f>'SCE18-Conso10'!U23</f>
        <v>13713923573.940001</v>
      </c>
      <c r="AA15" s="57"/>
      <c r="AB15" s="57"/>
    </row>
    <row r="16" spans="1:28" s="7" customFormat="1" ht="23.25" customHeight="1">
      <c r="A16" s="126" t="s">
        <v>194</v>
      </c>
      <c r="B16" s="131">
        <v>3</v>
      </c>
      <c r="C16" s="49">
        <v>0</v>
      </c>
      <c r="D16" s="48"/>
      <c r="E16" s="49">
        <v>0</v>
      </c>
      <c r="F16" s="48"/>
      <c r="G16" s="49">
        <v>0</v>
      </c>
      <c r="H16" s="48"/>
      <c r="I16" s="49">
        <v>0</v>
      </c>
      <c r="J16" s="48"/>
      <c r="K16" s="49">
        <v>0</v>
      </c>
      <c r="L16" s="48"/>
      <c r="M16" s="49">
        <v>0</v>
      </c>
      <c r="N16" s="48"/>
      <c r="O16" s="49">
        <v>0</v>
      </c>
      <c r="P16" s="48"/>
      <c r="Q16" s="48">
        <v>347814208</v>
      </c>
      <c r="R16" s="48"/>
      <c r="S16" s="48">
        <v>347814208</v>
      </c>
      <c r="T16" s="48"/>
      <c r="U16" s="48">
        <v>347814208</v>
      </c>
      <c r="V16" s="48"/>
      <c r="W16" s="105">
        <v>25777853</v>
      </c>
      <c r="X16" s="48"/>
      <c r="Y16" s="105">
        <f>W16+U16</f>
        <v>373592061</v>
      </c>
      <c r="AA16" s="57"/>
      <c r="AB16" s="57"/>
    </row>
    <row r="17" spans="1:28" s="7" customFormat="1" ht="23" customHeight="1">
      <c r="A17" s="126" t="s">
        <v>170</v>
      </c>
      <c r="B17" s="131"/>
      <c r="C17" s="44">
        <f>SUM(C15:C16)</f>
        <v>6499829661</v>
      </c>
      <c r="D17" s="48"/>
      <c r="E17" s="44">
        <f>SUM(E15:E16)</f>
        <v>1532320430</v>
      </c>
      <c r="F17" s="48"/>
      <c r="G17" s="44">
        <f>SUM(G15:G16)</f>
        <v>-423185000</v>
      </c>
      <c r="H17" s="48"/>
      <c r="I17" s="44">
        <f>SUM(I15:I16)</f>
        <v>-129336263</v>
      </c>
      <c r="J17" s="48"/>
      <c r="K17" s="44">
        <f>SUM(K15:K16)</f>
        <v>519900000</v>
      </c>
      <c r="L17" s="48"/>
      <c r="M17" s="44">
        <f>SUM(M15:M16)</f>
        <v>4864946707.7490416</v>
      </c>
      <c r="N17" s="48"/>
      <c r="O17" s="44">
        <f>SUM(O15:O16)</f>
        <v>-24927451</v>
      </c>
      <c r="P17" s="48"/>
      <c r="Q17" s="44">
        <f>SUM(Q15:Q16)</f>
        <v>347814208</v>
      </c>
      <c r="R17" s="48"/>
      <c r="S17" s="44">
        <f t="shared" ref="S17" si="0">SUM(O17:R17)</f>
        <v>322886757</v>
      </c>
      <c r="T17" s="48"/>
      <c r="U17" s="44">
        <f>SUM(C17:Q17)</f>
        <v>13187362292.749043</v>
      </c>
      <c r="V17" s="48"/>
      <c r="W17" s="44">
        <f>SUM(W15:W16)</f>
        <v>900153342.1909585</v>
      </c>
      <c r="X17" s="48"/>
      <c r="Y17" s="44">
        <f>SUM(Y15:Y16)</f>
        <v>14087515634.940001</v>
      </c>
      <c r="AA17" s="57"/>
      <c r="AB17" s="57"/>
    </row>
    <row r="18" spans="1:28" s="7" customFormat="1" ht="23.25" customHeight="1">
      <c r="A18" s="126" t="s">
        <v>165</v>
      </c>
      <c r="B18" s="126"/>
      <c r="C18" s="105"/>
      <c r="D18" s="48"/>
      <c r="E18" s="105"/>
      <c r="F18" s="48"/>
      <c r="G18" s="105"/>
      <c r="H18" s="48"/>
      <c r="I18" s="105"/>
      <c r="J18" s="48"/>
      <c r="K18" s="105"/>
      <c r="L18" s="48"/>
      <c r="M18" s="105"/>
      <c r="N18" s="48"/>
      <c r="O18" s="105"/>
      <c r="P18" s="48"/>
      <c r="Q18" s="48"/>
      <c r="R18" s="48"/>
      <c r="S18" s="48"/>
      <c r="T18" s="48"/>
      <c r="U18" s="105"/>
      <c r="V18" s="48"/>
      <c r="W18" s="105"/>
      <c r="X18" s="48"/>
      <c r="Y18" s="105"/>
      <c r="AA18" s="57"/>
      <c r="AB18" s="57"/>
    </row>
    <row r="19" spans="1:28" s="7" customFormat="1" ht="23.25" customHeight="1">
      <c r="A19" s="128" t="s">
        <v>138</v>
      </c>
      <c r="B19" s="126"/>
      <c r="C19" s="49">
        <v>0</v>
      </c>
      <c r="D19" s="50"/>
      <c r="E19" s="49">
        <v>0</v>
      </c>
      <c r="F19" s="50"/>
      <c r="G19" s="49">
        <v>0</v>
      </c>
      <c r="H19" s="50"/>
      <c r="I19" s="49">
        <v>0</v>
      </c>
      <c r="J19" s="50"/>
      <c r="K19" s="49">
        <v>0</v>
      </c>
      <c r="L19" s="50"/>
      <c r="M19" s="49">
        <v>715948812</v>
      </c>
      <c r="N19" s="50"/>
      <c r="O19" s="49">
        <v>0</v>
      </c>
      <c r="P19" s="50"/>
      <c r="Q19" s="49">
        <v>0</v>
      </c>
      <c r="R19" s="50"/>
      <c r="S19" s="49">
        <v>0</v>
      </c>
      <c r="T19" s="50"/>
      <c r="U19" s="49">
        <v>715948812</v>
      </c>
      <c r="V19" s="50"/>
      <c r="W19" s="49">
        <v>23738963</v>
      </c>
      <c r="X19" s="50"/>
      <c r="Y19" s="49">
        <f>SUM(U19:W19)</f>
        <v>739687775</v>
      </c>
      <c r="AA19" s="57"/>
      <c r="AB19" s="57"/>
    </row>
    <row r="20" spans="1:28" s="7" customFormat="1" ht="23.25" customHeight="1">
      <c r="A20" s="129" t="s">
        <v>166</v>
      </c>
      <c r="B20" s="126"/>
      <c r="C20" s="107">
        <f>SUM(C19)</f>
        <v>0</v>
      </c>
      <c r="D20" s="48"/>
      <c r="E20" s="107">
        <f>SUM(E19)</f>
        <v>0</v>
      </c>
      <c r="F20" s="48"/>
      <c r="G20" s="107">
        <f>SUM(G19)</f>
        <v>0</v>
      </c>
      <c r="H20" s="48"/>
      <c r="I20" s="107">
        <f>SUM(I19)</f>
        <v>0</v>
      </c>
      <c r="J20" s="48"/>
      <c r="K20" s="107">
        <f>SUM(K19)</f>
        <v>0</v>
      </c>
      <c r="L20" s="48"/>
      <c r="M20" s="107">
        <f>SUM(M19)</f>
        <v>715948812</v>
      </c>
      <c r="N20" s="50"/>
      <c r="O20" s="107">
        <f>SUM(O19)</f>
        <v>0</v>
      </c>
      <c r="P20" s="48"/>
      <c r="Q20" s="107">
        <f>SUM(Q19)</f>
        <v>0</v>
      </c>
      <c r="R20" s="48"/>
      <c r="S20" s="107">
        <f>SUM(S19)</f>
        <v>0</v>
      </c>
      <c r="T20" s="48"/>
      <c r="U20" s="107">
        <f>SUM(U19)</f>
        <v>715948812</v>
      </c>
      <c r="V20" s="48"/>
      <c r="W20" s="107">
        <f>SUM(W19)</f>
        <v>23738963</v>
      </c>
      <c r="X20" s="48"/>
      <c r="Y20" s="107">
        <f>SUM(Y19)</f>
        <v>739687775</v>
      </c>
      <c r="AA20" s="57"/>
      <c r="AB20" s="57"/>
    </row>
    <row r="21" spans="1:28" s="7" customFormat="1" ht="23.25" customHeight="1">
      <c r="A21" s="129"/>
      <c r="B21" s="126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50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AA21" s="57"/>
      <c r="AB21" s="57"/>
    </row>
    <row r="22" spans="1:28" ht="19.25" customHeight="1">
      <c r="A22" s="128" t="s">
        <v>51</v>
      </c>
      <c r="B22" s="131">
        <v>18</v>
      </c>
      <c r="C22" s="49">
        <v>0</v>
      </c>
      <c r="D22" s="50"/>
      <c r="E22" s="49">
        <v>0</v>
      </c>
      <c r="F22" s="50"/>
      <c r="G22" s="49">
        <v>0</v>
      </c>
      <c r="H22" s="50"/>
      <c r="I22" s="49">
        <v>0</v>
      </c>
      <c r="J22" s="50"/>
      <c r="K22" s="49">
        <v>270548420</v>
      </c>
      <c r="L22" s="50"/>
      <c r="M22" s="49">
        <v>-270548420</v>
      </c>
      <c r="N22" s="50"/>
      <c r="O22" s="49">
        <v>0</v>
      </c>
      <c r="P22" s="50"/>
      <c r="Q22" s="49">
        <v>0</v>
      </c>
      <c r="R22" s="50"/>
      <c r="S22" s="49">
        <v>0</v>
      </c>
      <c r="T22" s="50"/>
      <c r="U22" s="49">
        <v>0</v>
      </c>
      <c r="V22" s="50"/>
      <c r="W22" s="49">
        <v>0</v>
      </c>
      <c r="X22" s="50"/>
      <c r="Y22" s="49">
        <f>SUM(U22:W22)</f>
        <v>0</v>
      </c>
      <c r="Z22" s="12"/>
    </row>
    <row r="23" spans="1:28" s="7" customFormat="1" ht="19.25" customHeight="1">
      <c r="A23" s="132"/>
      <c r="B23" s="133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13"/>
    </row>
    <row r="24" spans="1:28" s="7" customFormat="1" ht="23.25" customHeight="1" thickBot="1">
      <c r="A24" s="129" t="s">
        <v>171</v>
      </c>
      <c r="B24" s="126"/>
      <c r="C24" s="122">
        <f>C22+C20+C17</f>
        <v>6499829661</v>
      </c>
      <c r="D24" s="48"/>
      <c r="E24" s="122">
        <f>E22+E20+E17</f>
        <v>1532320430</v>
      </c>
      <c r="F24" s="48"/>
      <c r="G24" s="122">
        <f>G22+G20+G17</f>
        <v>-423185000</v>
      </c>
      <c r="H24" s="48"/>
      <c r="I24" s="122">
        <f>I22+I20+I17</f>
        <v>-129336263</v>
      </c>
      <c r="J24" s="48"/>
      <c r="K24" s="122">
        <f>K22+K20+K17</f>
        <v>790448420</v>
      </c>
      <c r="L24" s="48"/>
      <c r="M24" s="122">
        <f>M22+M20+M17</f>
        <v>5310347099.7490416</v>
      </c>
      <c r="N24" s="48"/>
      <c r="O24" s="122">
        <f>O22+O20+O17</f>
        <v>-24927451</v>
      </c>
      <c r="P24" s="48"/>
      <c r="Q24" s="122">
        <f>Q22+Q20+Q17</f>
        <v>347814208</v>
      </c>
      <c r="R24" s="48"/>
      <c r="S24" s="122">
        <f>S22+S20+S17</f>
        <v>322886757</v>
      </c>
      <c r="T24" s="48"/>
      <c r="U24" s="122">
        <f>U22+U20+U17</f>
        <v>13903311104.749043</v>
      </c>
      <c r="V24" s="48"/>
      <c r="W24" s="122">
        <f>W22+W20+W17</f>
        <v>923892305.1909585</v>
      </c>
      <c r="X24" s="48"/>
      <c r="Y24" s="122">
        <f>Y22+Y20+Y17</f>
        <v>14827203409.940001</v>
      </c>
      <c r="AA24" s="57"/>
      <c r="AB24" s="57"/>
    </row>
    <row r="25" spans="1:28" s="7" customFormat="1" ht="23.25" customHeight="1" thickTop="1">
      <c r="A25" s="16"/>
      <c r="B25" s="16"/>
      <c r="C25" s="15"/>
      <c r="D25" s="15"/>
      <c r="E25" s="15"/>
      <c r="F25" s="15"/>
      <c r="G25" s="48"/>
      <c r="H25" s="15"/>
      <c r="I25" s="15"/>
      <c r="J25" s="15"/>
      <c r="K25" s="15"/>
      <c r="L25" s="15"/>
      <c r="M25" s="15"/>
      <c r="N25" s="15"/>
      <c r="O25" s="48"/>
      <c r="P25" s="15"/>
      <c r="Q25" s="15"/>
      <c r="R25" s="15"/>
      <c r="S25" s="15"/>
      <c r="T25" s="15"/>
      <c r="U25" s="48"/>
      <c r="V25" s="48"/>
      <c r="W25" s="48"/>
      <c r="X25" s="48"/>
      <c r="Y25" s="48"/>
      <c r="AA25" s="57"/>
      <c r="AB25" s="57"/>
    </row>
  </sheetData>
  <mergeCells count="4">
    <mergeCell ref="E4:Y4"/>
    <mergeCell ref="K5:M5"/>
    <mergeCell ref="C13:Y13"/>
    <mergeCell ref="O5:S5"/>
  </mergeCells>
  <pageMargins left="0.8" right="0.8" top="0.48" bottom="0.5" header="0.5" footer="0.5"/>
  <pageSetup paperSize="9" scale="54" firstPageNumber="11" fitToHeight="0" orientation="landscape" useFirstPageNumber="1" r:id="rId1"/>
  <headerFooter alignWithMargins="0">
    <oddFooter>&amp;L&amp;"Times New Roman,Regular"&amp;11   The accompanying notes form an integral part of the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AEF55-C0CC-42C9-875C-BE9F1EB6458F}">
  <sheetPr>
    <pageSetUpPr fitToPage="1"/>
  </sheetPr>
  <dimension ref="A1:O36"/>
  <sheetViews>
    <sheetView view="pageBreakPreview" zoomScale="80" zoomScaleNormal="80" zoomScaleSheetLayoutView="80" workbookViewId="0">
      <selection activeCell="G29" sqref="G29"/>
    </sheetView>
  </sheetViews>
  <sheetFormatPr defaultColWidth="9.09765625" defaultRowHeight="23.25" customHeight="1"/>
  <cols>
    <col min="1" max="1" width="45.5" style="5" customWidth="1"/>
    <col min="2" max="2" width="15.5" style="5" customWidth="1"/>
    <col min="3" max="3" width="15.8984375" style="57" bestFit="1" customWidth="1"/>
    <col min="4" max="4" width="1.8984375" style="7" customWidth="1"/>
    <col min="5" max="5" width="16.09765625" style="54" bestFit="1" customWidth="1"/>
    <col min="6" max="6" width="1.8984375" style="7" customWidth="1"/>
    <col min="7" max="7" width="15.3984375" style="57" customWidth="1"/>
    <col min="8" max="8" width="1.8984375" style="7" customWidth="1"/>
    <col min="9" max="9" width="16.09765625" style="57" bestFit="1" customWidth="1"/>
    <col min="10" max="10" width="1.8984375" style="7" customWidth="1"/>
    <col min="11" max="11" width="17.19921875" style="54" bestFit="1" customWidth="1"/>
    <col min="12" max="12" width="1.3984375" style="7" customWidth="1"/>
    <col min="13" max="13" width="1.3984375" style="57" customWidth="1"/>
    <col min="14" max="16384" width="9.09765625" style="57"/>
  </cols>
  <sheetData>
    <row r="1" spans="1:14" ht="23.25" customHeight="1">
      <c r="A1" s="28" t="s">
        <v>77</v>
      </c>
      <c r="B1" s="28"/>
      <c r="C1" s="27"/>
      <c r="D1" s="40"/>
      <c r="E1" s="97"/>
      <c r="F1" s="40"/>
      <c r="G1" s="27"/>
      <c r="H1" s="40"/>
      <c r="I1" s="27"/>
      <c r="J1" s="40"/>
      <c r="K1" s="97"/>
    </row>
    <row r="2" spans="1:14" ht="23.25" customHeight="1">
      <c r="A2" s="53" t="s">
        <v>55</v>
      </c>
      <c r="B2" s="53"/>
      <c r="C2" s="29"/>
      <c r="D2" s="41"/>
      <c r="E2" s="99"/>
      <c r="F2" s="41"/>
      <c r="G2" s="29"/>
      <c r="H2" s="41"/>
      <c r="I2" s="29"/>
      <c r="J2" s="41"/>
      <c r="K2" s="99"/>
    </row>
    <row r="3" spans="1:14" ht="23.25" customHeight="1">
      <c r="A3" s="53"/>
      <c r="B3" s="53"/>
      <c r="C3" s="29"/>
      <c r="D3" s="41"/>
      <c r="E3" s="99"/>
      <c r="F3" s="41"/>
      <c r="G3" s="29"/>
      <c r="H3" s="41"/>
      <c r="I3" s="29"/>
      <c r="J3" s="41"/>
      <c r="K3" s="99"/>
    </row>
    <row r="4" spans="1:14" ht="23.25" customHeight="1">
      <c r="C4" s="156" t="s">
        <v>139</v>
      </c>
      <c r="D4" s="157"/>
      <c r="E4" s="157"/>
      <c r="F4" s="157"/>
      <c r="G4" s="157"/>
      <c r="H4" s="157"/>
      <c r="I4" s="157"/>
      <c r="J4" s="157"/>
      <c r="K4" s="157"/>
    </row>
    <row r="5" spans="1:14" ht="23.25" customHeight="1">
      <c r="D5" s="87"/>
      <c r="E5" s="101"/>
      <c r="F5" s="8"/>
      <c r="G5" s="161" t="s">
        <v>102</v>
      </c>
      <c r="H5" s="161"/>
      <c r="I5" s="161"/>
      <c r="J5" s="108"/>
    </row>
    <row r="6" spans="1:14" ht="23.25" customHeight="1">
      <c r="C6" s="4" t="s">
        <v>125</v>
      </c>
      <c r="F6" s="8"/>
      <c r="G6" s="4"/>
      <c r="H6" s="8"/>
      <c r="I6" s="4"/>
      <c r="K6" s="80"/>
    </row>
    <row r="7" spans="1:14" ht="23.25" customHeight="1">
      <c r="C7" s="4" t="s">
        <v>23</v>
      </c>
      <c r="E7" s="80" t="s">
        <v>60</v>
      </c>
      <c r="F7" s="8"/>
      <c r="G7" s="8" t="s">
        <v>25</v>
      </c>
      <c r="I7" s="7"/>
      <c r="J7" s="8"/>
      <c r="K7" s="80" t="s">
        <v>140</v>
      </c>
    </row>
    <row r="8" spans="1:14" ht="23.25" customHeight="1">
      <c r="B8" s="85" t="s">
        <v>22</v>
      </c>
      <c r="C8" s="4" t="s">
        <v>24</v>
      </c>
      <c r="E8" s="80" t="s">
        <v>59</v>
      </c>
      <c r="F8" s="8"/>
      <c r="G8" s="4" t="s">
        <v>26</v>
      </c>
      <c r="H8" s="8"/>
      <c r="I8" s="4" t="s">
        <v>135</v>
      </c>
      <c r="J8" s="8"/>
      <c r="K8" s="4" t="s">
        <v>31</v>
      </c>
    </row>
    <row r="9" spans="1:14" s="7" customFormat="1" ht="23.25" customHeight="1">
      <c r="A9" s="57"/>
      <c r="B9" s="57"/>
      <c r="C9" s="153" t="s">
        <v>79</v>
      </c>
      <c r="D9" s="153"/>
      <c r="E9" s="153"/>
      <c r="F9" s="153"/>
      <c r="G9" s="153"/>
      <c r="H9" s="153"/>
      <c r="I9" s="153"/>
      <c r="J9" s="153"/>
      <c r="K9" s="153"/>
      <c r="M9" s="57"/>
      <c r="N9" s="57"/>
    </row>
    <row r="10" spans="1:14" s="7" customFormat="1" ht="23.25" customHeight="1">
      <c r="A10" s="1" t="s">
        <v>71</v>
      </c>
      <c r="B10" s="1"/>
      <c r="C10" s="85"/>
      <c r="D10" s="85"/>
      <c r="E10" s="85"/>
      <c r="F10" s="85"/>
      <c r="G10" s="85"/>
      <c r="H10" s="85"/>
      <c r="I10" s="85"/>
      <c r="J10" s="85"/>
      <c r="K10" s="85"/>
      <c r="M10" s="57"/>
      <c r="N10" s="57"/>
    </row>
    <row r="11" spans="1:14" s="7" customFormat="1" ht="23.25" customHeight="1">
      <c r="A11" s="46" t="s">
        <v>72</v>
      </c>
      <c r="B11" s="46"/>
      <c r="C11" s="105">
        <v>6499829661</v>
      </c>
      <c r="D11" s="48"/>
      <c r="E11" s="105">
        <v>1532320430</v>
      </c>
      <c r="F11" s="48"/>
      <c r="G11" s="105">
        <v>366900000</v>
      </c>
      <c r="H11" s="48"/>
      <c r="I11" s="105">
        <v>2885502564</v>
      </c>
      <c r="J11" s="48"/>
      <c r="K11" s="105">
        <f>SUM(C11:I11)</f>
        <v>11284552655</v>
      </c>
      <c r="M11" s="57"/>
      <c r="N11" s="57"/>
    </row>
    <row r="12" spans="1:14" s="7" customFormat="1" ht="23.25" customHeight="1">
      <c r="A12" s="16" t="s">
        <v>165</v>
      </c>
      <c r="B12" s="46"/>
      <c r="C12" s="70"/>
      <c r="D12" s="50"/>
      <c r="E12" s="70"/>
      <c r="F12" s="50"/>
      <c r="G12" s="70"/>
      <c r="H12" s="50"/>
      <c r="I12" s="70"/>
      <c r="J12" s="50"/>
      <c r="K12" s="70"/>
      <c r="M12" s="57"/>
      <c r="N12" s="57"/>
    </row>
    <row r="13" spans="1:14" s="7" customFormat="1" ht="23.25" customHeight="1">
      <c r="A13" s="47" t="s">
        <v>138</v>
      </c>
      <c r="B13" s="106"/>
      <c r="C13" s="49">
        <v>0</v>
      </c>
      <c r="D13" s="50"/>
      <c r="E13" s="49">
        <v>0</v>
      </c>
      <c r="F13" s="50"/>
      <c r="G13" s="49">
        <v>0</v>
      </c>
      <c r="H13" s="50"/>
      <c r="I13" s="49">
        <v>321497990</v>
      </c>
      <c r="J13" s="50"/>
      <c r="K13" s="49">
        <v>321497990</v>
      </c>
      <c r="M13" s="57"/>
      <c r="N13" s="57"/>
    </row>
    <row r="14" spans="1:14" s="7" customFormat="1" ht="23.25" customHeight="1">
      <c r="A14" s="16" t="s">
        <v>166</v>
      </c>
      <c r="B14" s="106"/>
      <c r="C14" s="44">
        <v>0</v>
      </c>
      <c r="D14" s="48"/>
      <c r="E14" s="44">
        <v>0</v>
      </c>
      <c r="F14" s="48"/>
      <c r="G14" s="44">
        <v>0</v>
      </c>
      <c r="H14" s="48"/>
      <c r="I14" s="44">
        <f>SUM(I13)</f>
        <v>321497990</v>
      </c>
      <c r="J14" s="48"/>
      <c r="K14" s="44">
        <f>SUM(C14:I14)</f>
        <v>321497990</v>
      </c>
      <c r="M14" s="57"/>
      <c r="N14" s="57"/>
    </row>
    <row r="15" spans="1:14" ht="19.25" customHeight="1">
      <c r="A15" s="47"/>
      <c r="B15" s="106"/>
      <c r="C15" s="70"/>
      <c r="D15" s="50"/>
      <c r="E15" s="70"/>
      <c r="F15" s="50"/>
      <c r="G15" s="70"/>
      <c r="H15" s="50"/>
      <c r="I15" s="70"/>
      <c r="J15" s="50"/>
      <c r="K15" s="70"/>
      <c r="L15" s="12"/>
    </row>
    <row r="16" spans="1:14" ht="19.25" customHeight="1">
      <c r="A16" s="47" t="s">
        <v>51</v>
      </c>
      <c r="B16" s="106">
        <v>18</v>
      </c>
      <c r="C16" s="70">
        <v>0</v>
      </c>
      <c r="D16" s="50"/>
      <c r="E16" s="70">
        <v>0</v>
      </c>
      <c r="F16" s="50"/>
      <c r="G16" s="70">
        <v>16100000</v>
      </c>
      <c r="H16" s="50"/>
      <c r="I16" s="70">
        <v>-16100000</v>
      </c>
      <c r="J16" s="50"/>
      <c r="K16" s="70">
        <v>0</v>
      </c>
      <c r="L16" s="12"/>
    </row>
    <row r="17" spans="1:15" s="7" customFormat="1" ht="23.25" customHeight="1" thickBot="1">
      <c r="A17" s="16" t="s">
        <v>73</v>
      </c>
      <c r="B17" s="16"/>
      <c r="C17" s="51">
        <f>C14+C11</f>
        <v>6499829661</v>
      </c>
      <c r="D17" s="48"/>
      <c r="E17" s="51">
        <f>E11+E14</f>
        <v>1532320430</v>
      </c>
      <c r="F17" s="48"/>
      <c r="G17" s="51">
        <f>G11+G14+G16</f>
        <v>383000000</v>
      </c>
      <c r="H17" s="48"/>
      <c r="I17" s="51">
        <f>I11+I14+I16</f>
        <v>3190900554</v>
      </c>
      <c r="J17" s="48"/>
      <c r="K17" s="51">
        <f>K11+K14</f>
        <v>11606050645</v>
      </c>
      <c r="M17" s="57"/>
      <c r="N17" s="57"/>
      <c r="O17" s="119">
        <f>K17-'BS6-8'!J96</f>
        <v>0</v>
      </c>
    </row>
    <row r="18" spans="1:15" s="7" customFormat="1" ht="23.25" customHeight="1" thickTop="1">
      <c r="A18" s="5"/>
      <c r="B18" s="5"/>
      <c r="C18" s="57"/>
      <c r="E18" s="54"/>
      <c r="G18" s="57"/>
      <c r="I18" s="57"/>
      <c r="K18" s="54"/>
      <c r="M18" s="57"/>
      <c r="N18" s="57"/>
    </row>
    <row r="19" spans="1:15" ht="23.25" customHeight="1">
      <c r="A19" s="28" t="s">
        <v>77</v>
      </c>
      <c r="B19" s="28"/>
      <c r="C19" s="27"/>
      <c r="D19" s="40"/>
      <c r="E19" s="97"/>
      <c r="F19" s="40"/>
      <c r="G19" s="27"/>
      <c r="H19" s="40"/>
      <c r="I19" s="27"/>
      <c r="J19" s="40"/>
      <c r="K19" s="97"/>
    </row>
    <row r="20" spans="1:15" ht="23.25" customHeight="1">
      <c r="A20" s="53" t="s">
        <v>55</v>
      </c>
      <c r="B20" s="53"/>
      <c r="C20" s="29"/>
      <c r="D20" s="41"/>
      <c r="E20" s="99"/>
      <c r="F20" s="41"/>
      <c r="G20" s="29"/>
      <c r="H20" s="41"/>
      <c r="I20" s="29"/>
      <c r="J20" s="41"/>
      <c r="K20" s="99"/>
    </row>
    <row r="21" spans="1:15" ht="23.25" customHeight="1">
      <c r="A21" s="53"/>
      <c r="B21" s="53"/>
      <c r="C21" s="29"/>
      <c r="D21" s="41"/>
      <c r="E21" s="99"/>
      <c r="F21" s="41"/>
      <c r="G21" s="29"/>
      <c r="H21" s="41"/>
      <c r="I21" s="29"/>
      <c r="J21" s="41"/>
      <c r="K21" s="99"/>
    </row>
    <row r="22" spans="1:15" ht="23.25" customHeight="1">
      <c r="C22" s="156" t="s">
        <v>139</v>
      </c>
      <c r="D22" s="157"/>
      <c r="E22" s="157"/>
      <c r="F22" s="157"/>
      <c r="G22" s="157"/>
      <c r="H22" s="157"/>
      <c r="I22" s="157"/>
      <c r="J22" s="157"/>
      <c r="K22" s="157"/>
    </row>
    <row r="23" spans="1:15" ht="23.25" customHeight="1">
      <c r="D23" s="113"/>
      <c r="E23" s="101"/>
      <c r="F23" s="8"/>
      <c r="G23" s="161" t="s">
        <v>102</v>
      </c>
      <c r="H23" s="161"/>
      <c r="I23" s="161"/>
      <c r="J23" s="108"/>
    </row>
    <row r="24" spans="1:15" ht="23.25" customHeight="1">
      <c r="C24" s="4" t="s">
        <v>125</v>
      </c>
      <c r="F24" s="8"/>
      <c r="G24" s="4"/>
      <c r="H24" s="8"/>
      <c r="I24" s="4"/>
      <c r="K24" s="80"/>
    </row>
    <row r="25" spans="1:15" ht="23.25" customHeight="1">
      <c r="C25" s="4" t="s">
        <v>23</v>
      </c>
      <c r="E25" s="80" t="s">
        <v>60</v>
      </c>
      <c r="F25" s="8"/>
      <c r="G25" s="8" t="s">
        <v>25</v>
      </c>
      <c r="I25" s="7"/>
      <c r="J25" s="8"/>
      <c r="K25" s="80" t="s">
        <v>140</v>
      </c>
    </row>
    <row r="26" spans="1:15" ht="23.25" customHeight="1">
      <c r="B26" s="112" t="s">
        <v>22</v>
      </c>
      <c r="C26" s="4" t="s">
        <v>24</v>
      </c>
      <c r="E26" s="80" t="s">
        <v>59</v>
      </c>
      <c r="F26" s="8"/>
      <c r="G26" s="4" t="s">
        <v>26</v>
      </c>
      <c r="H26" s="8"/>
      <c r="I26" s="4" t="s">
        <v>135</v>
      </c>
      <c r="J26" s="8"/>
      <c r="K26" s="4" t="s">
        <v>31</v>
      </c>
    </row>
    <row r="27" spans="1:15" s="7" customFormat="1" ht="23.25" customHeight="1">
      <c r="A27" s="57"/>
      <c r="B27" s="57"/>
      <c r="C27" s="153" t="s">
        <v>79</v>
      </c>
      <c r="D27" s="153"/>
      <c r="E27" s="153"/>
      <c r="F27" s="153"/>
      <c r="G27" s="153"/>
      <c r="H27" s="153"/>
      <c r="I27" s="153"/>
      <c r="J27" s="153"/>
      <c r="K27" s="153"/>
      <c r="M27" s="57"/>
      <c r="N27" s="57"/>
    </row>
    <row r="28" spans="1:15" s="7" customFormat="1" ht="23.25" customHeight="1">
      <c r="A28" s="1" t="s">
        <v>169</v>
      </c>
      <c r="B28" s="1"/>
      <c r="C28" s="112"/>
      <c r="D28" s="112"/>
      <c r="E28" s="112"/>
      <c r="F28" s="112"/>
      <c r="G28" s="112"/>
      <c r="H28" s="112"/>
      <c r="I28" s="112"/>
      <c r="J28" s="112"/>
      <c r="K28" s="112"/>
      <c r="M28" s="57"/>
      <c r="N28" s="57"/>
    </row>
    <row r="29" spans="1:15" s="7" customFormat="1" ht="23.25" customHeight="1">
      <c r="A29" s="46" t="s">
        <v>170</v>
      </c>
      <c r="B29" s="46"/>
      <c r="C29" s="105">
        <f>C17</f>
        <v>6499829661</v>
      </c>
      <c r="D29" s="48"/>
      <c r="E29" s="105">
        <f>E17</f>
        <v>1532320430</v>
      </c>
      <c r="F29" s="48"/>
      <c r="G29" s="105">
        <f>G17</f>
        <v>383000000</v>
      </c>
      <c r="H29" s="48"/>
      <c r="I29" s="105">
        <f>I17</f>
        <v>3190900554</v>
      </c>
      <c r="J29" s="48"/>
      <c r="K29" s="105">
        <f>K17</f>
        <v>11606050645</v>
      </c>
      <c r="M29" s="57"/>
      <c r="N29" s="57"/>
    </row>
    <row r="30" spans="1:15" s="7" customFormat="1" ht="23.25" customHeight="1">
      <c r="A30" s="16" t="s">
        <v>165</v>
      </c>
      <c r="B30" s="46"/>
      <c r="C30" s="70"/>
      <c r="D30" s="50"/>
      <c r="E30" s="70"/>
      <c r="F30" s="50"/>
      <c r="G30" s="70"/>
      <c r="H30" s="50"/>
      <c r="I30" s="70"/>
      <c r="J30" s="50"/>
      <c r="K30" s="70"/>
      <c r="M30" s="57"/>
      <c r="N30" s="57"/>
    </row>
    <row r="31" spans="1:15" s="7" customFormat="1" ht="23.25" customHeight="1">
      <c r="A31" s="47" t="s">
        <v>138</v>
      </c>
      <c r="B31" s="106"/>
      <c r="C31" s="49">
        <v>0</v>
      </c>
      <c r="D31" s="50"/>
      <c r="E31" s="49">
        <v>0</v>
      </c>
      <c r="F31" s="50"/>
      <c r="G31" s="49">
        <v>0</v>
      </c>
      <c r="H31" s="50"/>
      <c r="I31" s="49">
        <v>368710587</v>
      </c>
      <c r="J31" s="50"/>
      <c r="K31" s="49">
        <v>368710587</v>
      </c>
      <c r="M31" s="57"/>
      <c r="N31" s="57"/>
    </row>
    <row r="32" spans="1:15" s="7" customFormat="1" ht="23.25" customHeight="1">
      <c r="A32" s="16" t="s">
        <v>166</v>
      </c>
      <c r="B32" s="106"/>
      <c r="C32" s="44">
        <v>0</v>
      </c>
      <c r="D32" s="48"/>
      <c r="E32" s="44">
        <v>0</v>
      </c>
      <c r="F32" s="48"/>
      <c r="G32" s="44">
        <v>0</v>
      </c>
      <c r="H32" s="48"/>
      <c r="I32" s="44">
        <f>SUM(I31)</f>
        <v>368710587</v>
      </c>
      <c r="J32" s="48"/>
      <c r="K32" s="44">
        <f>SUM(C32:I32)</f>
        <v>368710587</v>
      </c>
      <c r="M32" s="57"/>
      <c r="N32" s="57"/>
    </row>
    <row r="33" spans="1:14" ht="19.25" customHeight="1">
      <c r="A33" s="47"/>
      <c r="B33" s="106"/>
      <c r="C33" s="70"/>
      <c r="D33" s="50"/>
      <c r="E33" s="70"/>
      <c r="F33" s="50"/>
      <c r="G33" s="70"/>
      <c r="H33" s="50"/>
      <c r="I33" s="70"/>
      <c r="J33" s="50"/>
      <c r="K33" s="70"/>
      <c r="L33" s="12"/>
    </row>
    <row r="34" spans="1:14" ht="19.25" customHeight="1">
      <c r="A34" s="47" t="s">
        <v>51</v>
      </c>
      <c r="B34" s="106">
        <v>18</v>
      </c>
      <c r="C34" s="70">
        <v>0</v>
      </c>
      <c r="D34" s="50"/>
      <c r="E34" s="70">
        <v>0</v>
      </c>
      <c r="F34" s="50"/>
      <c r="G34" s="70">
        <v>270548420</v>
      </c>
      <c r="H34" s="50"/>
      <c r="I34" s="70">
        <v>-270548420</v>
      </c>
      <c r="J34" s="50"/>
      <c r="K34" s="70">
        <v>0</v>
      </c>
      <c r="L34" s="12"/>
    </row>
    <row r="35" spans="1:14" s="7" customFormat="1" ht="23.25" customHeight="1" thickBot="1">
      <c r="A35" s="16" t="s">
        <v>171</v>
      </c>
      <c r="B35" s="16"/>
      <c r="C35" s="51">
        <f>C32+C29</f>
        <v>6499829661</v>
      </c>
      <c r="D35" s="48"/>
      <c r="E35" s="51">
        <f>E29+E32</f>
        <v>1532320430</v>
      </c>
      <c r="F35" s="48"/>
      <c r="G35" s="51">
        <f>G29+G32+G34</f>
        <v>653548420</v>
      </c>
      <c r="H35" s="48"/>
      <c r="I35" s="51">
        <f>I29+I32+I34</f>
        <v>3289062721</v>
      </c>
      <c r="J35" s="48"/>
      <c r="K35" s="51">
        <f>K29+K32</f>
        <v>11974761232</v>
      </c>
      <c r="M35" s="57"/>
      <c r="N35" s="57"/>
    </row>
    <row r="36" spans="1:14" s="7" customFormat="1" ht="23.25" customHeight="1" thickTop="1">
      <c r="A36" s="5"/>
      <c r="B36" s="5"/>
      <c r="C36" s="57"/>
      <c r="E36" s="54"/>
      <c r="G36" s="57"/>
      <c r="I36" s="57"/>
      <c r="K36" s="54"/>
      <c r="M36" s="57"/>
      <c r="N36" s="57"/>
    </row>
  </sheetData>
  <mergeCells count="6">
    <mergeCell ref="C22:K22"/>
    <mergeCell ref="G23:I23"/>
    <mergeCell ref="C27:K27"/>
    <mergeCell ref="C9:K9"/>
    <mergeCell ref="C4:K4"/>
    <mergeCell ref="G5:I5"/>
  </mergeCells>
  <pageMargins left="0.8" right="0.8" top="0.48" bottom="0.5" header="0.5" footer="0.5"/>
  <pageSetup paperSize="9" scale="97" firstPageNumber="12" fitToHeight="0" orientation="landscape" useFirstPageNumber="1" r:id="rId1"/>
  <headerFooter alignWithMargins="0">
    <oddFooter>&amp;L&amp;"Times New Roman,Regular"&amp;11   The accompanying notes form an integral part of the financial statements.
&amp;C&amp;"Times New Roman,Regular"&amp;11&amp;P</oddFooter>
  </headerFooter>
  <rowBreaks count="1" manualBreakCount="1">
    <brk id="18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1EF13-D084-46D0-9553-2E6C542C98D3}">
  <sheetPr>
    <pageSetUpPr fitToPage="1"/>
  </sheetPr>
  <dimension ref="A1:J112"/>
  <sheetViews>
    <sheetView tabSelected="1" view="pageBreakPreview" zoomScale="85" zoomScaleNormal="85" zoomScaleSheetLayoutView="85" workbookViewId="0">
      <selection activeCell="D91" sqref="D91"/>
    </sheetView>
  </sheetViews>
  <sheetFormatPr defaultColWidth="35" defaultRowHeight="19.5" customHeight="1"/>
  <cols>
    <col min="1" max="1" width="57.5" style="57" customWidth="1"/>
    <col min="2" max="2" width="4.8984375" style="6" customWidth="1"/>
    <col min="3" max="3" width="1.3984375" style="57" customWidth="1"/>
    <col min="4" max="4" width="16.19921875" style="39" customWidth="1"/>
    <col min="5" max="5" width="1.3984375" style="57" customWidth="1"/>
    <col min="6" max="6" width="17.3984375" style="57" bestFit="1" customWidth="1"/>
    <col min="7" max="7" width="1.3984375" style="57" customWidth="1"/>
    <col min="8" max="8" width="18.5" style="57" customWidth="1"/>
    <col min="9" max="9" width="1.3984375" style="57" customWidth="1"/>
    <col min="10" max="10" width="18.09765625" style="57" bestFit="1" customWidth="1"/>
    <col min="11" max="11" width="10.3984375" style="57" customWidth="1"/>
    <col min="12" max="16384" width="35" style="57"/>
  </cols>
  <sheetData>
    <row r="1" spans="1:10" s="27" customFormat="1" ht="19.5" customHeight="1">
      <c r="A1" s="28" t="s">
        <v>77</v>
      </c>
      <c r="B1" s="37"/>
    </row>
    <row r="2" spans="1:10" s="29" customFormat="1" ht="19.5" customHeight="1">
      <c r="A2" s="86" t="s">
        <v>56</v>
      </c>
      <c r="B2" s="36"/>
    </row>
    <row r="3" spans="1:10" ht="19.5" customHeight="1">
      <c r="A3" s="1"/>
      <c r="D3" s="57"/>
    </row>
    <row r="4" spans="1:10" ht="19.5" customHeight="1">
      <c r="A4" s="1"/>
      <c r="D4" s="151" t="s">
        <v>38</v>
      </c>
      <c r="E4" s="151"/>
      <c r="F4" s="151"/>
      <c r="H4" s="151" t="s">
        <v>39</v>
      </c>
      <c r="I4" s="151"/>
      <c r="J4" s="151"/>
    </row>
    <row r="5" spans="1:10" ht="19.5" customHeight="1">
      <c r="A5" s="5"/>
      <c r="B5" s="85"/>
      <c r="C5" s="4"/>
      <c r="D5" s="150" t="s">
        <v>78</v>
      </c>
      <c r="E5" s="150"/>
      <c r="F5" s="150"/>
      <c r="G5" s="84"/>
      <c r="H5" s="150" t="s">
        <v>78</v>
      </c>
      <c r="I5" s="150"/>
      <c r="J5" s="150"/>
    </row>
    <row r="6" spans="1:10" ht="19.5" customHeight="1">
      <c r="A6" s="5"/>
      <c r="B6" s="85"/>
      <c r="C6" s="4"/>
      <c r="D6" s="152" t="s">
        <v>54</v>
      </c>
      <c r="E6" s="152"/>
      <c r="F6" s="152"/>
      <c r="G6" s="84"/>
      <c r="H6" s="154" t="s">
        <v>54</v>
      </c>
      <c r="I6" s="154"/>
      <c r="J6" s="154"/>
    </row>
    <row r="7" spans="1:10" ht="19.5" customHeight="1">
      <c r="A7" s="1"/>
      <c r="B7" s="85"/>
      <c r="C7" s="85"/>
      <c r="D7" s="4">
        <v>2020</v>
      </c>
      <c r="E7" s="4"/>
      <c r="F7" s="4">
        <v>2019</v>
      </c>
      <c r="G7" s="4"/>
      <c r="H7" s="4">
        <v>2020</v>
      </c>
      <c r="I7" s="4"/>
      <c r="J7" s="4">
        <v>2019</v>
      </c>
    </row>
    <row r="8" spans="1:10" ht="19.5" customHeight="1">
      <c r="A8" s="5"/>
      <c r="B8" s="85"/>
      <c r="C8" s="4"/>
      <c r="D8" s="153" t="s">
        <v>79</v>
      </c>
      <c r="E8" s="153"/>
      <c r="F8" s="153"/>
      <c r="G8" s="153"/>
      <c r="H8" s="153"/>
      <c r="I8" s="153"/>
      <c r="J8" s="153"/>
    </row>
    <row r="9" spans="1:10" ht="19.5" customHeight="1">
      <c r="A9" s="52" t="s">
        <v>32</v>
      </c>
      <c r="B9" s="85"/>
      <c r="C9" s="4"/>
      <c r="D9" s="12"/>
      <c r="E9" s="17"/>
      <c r="F9" s="17"/>
      <c r="G9" s="17"/>
      <c r="H9" s="17"/>
      <c r="I9" s="17"/>
      <c r="J9" s="17"/>
    </row>
    <row r="10" spans="1:10" ht="19.5" customHeight="1">
      <c r="A10" s="26" t="s">
        <v>114</v>
      </c>
      <c r="B10" s="85"/>
      <c r="C10" s="4"/>
      <c r="D10" s="70">
        <v>739687775</v>
      </c>
      <c r="E10" s="54"/>
      <c r="F10" s="70">
        <v>1354121816</v>
      </c>
      <c r="G10" s="54"/>
      <c r="H10" s="70">
        <v>368710587</v>
      </c>
      <c r="I10" s="54"/>
      <c r="J10" s="70">
        <v>321497990</v>
      </c>
    </row>
    <row r="11" spans="1:10" ht="19.5" customHeight="1">
      <c r="A11" s="6" t="s">
        <v>164</v>
      </c>
      <c r="B11" s="85"/>
      <c r="C11" s="4"/>
      <c r="D11" s="70"/>
      <c r="E11" s="54"/>
      <c r="F11" s="70"/>
      <c r="G11" s="54"/>
      <c r="H11" s="70"/>
      <c r="I11" s="54"/>
      <c r="J11" s="70"/>
    </row>
    <row r="12" spans="1:10" ht="19.5" customHeight="1">
      <c r="A12" s="57" t="s">
        <v>62</v>
      </c>
      <c r="B12" s="85"/>
      <c r="C12" s="4"/>
      <c r="D12" s="70">
        <v>206831017</v>
      </c>
      <c r="E12" s="54"/>
      <c r="F12" s="70">
        <v>391588749</v>
      </c>
      <c r="G12" s="54"/>
      <c r="H12" s="70">
        <v>91943221</v>
      </c>
      <c r="I12" s="54"/>
      <c r="J12" s="70">
        <v>70502864</v>
      </c>
    </row>
    <row r="13" spans="1:10" ht="19.5" customHeight="1">
      <c r="A13" s="57" t="s">
        <v>33</v>
      </c>
      <c r="B13" s="85"/>
      <c r="C13" s="4"/>
      <c r="D13" s="70">
        <v>198939146</v>
      </c>
      <c r="E13" s="54"/>
      <c r="F13" s="70">
        <v>281162070</v>
      </c>
      <c r="G13" s="54"/>
      <c r="H13" s="70">
        <v>154647095</v>
      </c>
      <c r="I13" s="54"/>
      <c r="J13" s="70">
        <v>251491703</v>
      </c>
    </row>
    <row r="14" spans="1:10" ht="19.5" customHeight="1">
      <c r="A14" s="57" t="s">
        <v>74</v>
      </c>
      <c r="B14" s="85"/>
      <c r="C14" s="4"/>
      <c r="D14" s="70">
        <v>10207522</v>
      </c>
      <c r="E14" s="54"/>
      <c r="F14" s="70">
        <v>11377594</v>
      </c>
      <c r="G14" s="54"/>
      <c r="H14" s="70">
        <v>6726568</v>
      </c>
      <c r="I14" s="54"/>
      <c r="J14" s="70">
        <v>3148105</v>
      </c>
    </row>
    <row r="15" spans="1:10" ht="19.5" customHeight="1">
      <c r="A15" s="57" t="s">
        <v>211</v>
      </c>
      <c r="B15" s="85"/>
      <c r="C15" s="4"/>
      <c r="D15" s="70">
        <v>1816293</v>
      </c>
      <c r="E15" s="54"/>
      <c r="F15" s="70">
        <v>-7080689</v>
      </c>
      <c r="G15" s="54"/>
      <c r="H15" s="54">
        <v>89086</v>
      </c>
      <c r="I15" s="54"/>
      <c r="J15" s="54">
        <v>-5738040</v>
      </c>
    </row>
    <row r="16" spans="1:10" ht="19.5" customHeight="1">
      <c r="A16" s="57" t="s">
        <v>212</v>
      </c>
      <c r="B16" s="120"/>
      <c r="C16" s="4"/>
      <c r="D16" s="70">
        <v>272</v>
      </c>
      <c r="E16" s="54"/>
      <c r="F16" s="70">
        <v>0</v>
      </c>
      <c r="G16" s="54"/>
      <c r="H16" s="54">
        <v>272</v>
      </c>
      <c r="I16" s="54"/>
      <c r="J16" s="70">
        <v>0</v>
      </c>
    </row>
    <row r="17" spans="1:10" ht="19.5" customHeight="1">
      <c r="A17" s="57" t="s">
        <v>213</v>
      </c>
      <c r="B17" s="120"/>
      <c r="C17" s="4"/>
      <c r="D17" s="70">
        <v>-123535</v>
      </c>
      <c r="E17" s="54"/>
      <c r="F17" s="70">
        <v>0</v>
      </c>
      <c r="G17" s="54"/>
      <c r="H17" s="54">
        <v>-123535</v>
      </c>
      <c r="I17" s="54"/>
      <c r="J17" s="70">
        <v>0</v>
      </c>
    </row>
    <row r="18" spans="1:10" ht="19.5" customHeight="1">
      <c r="A18" s="57" t="s">
        <v>177</v>
      </c>
      <c r="B18" s="85"/>
      <c r="C18" s="4"/>
      <c r="D18" s="70">
        <v>94411176</v>
      </c>
      <c r="E18" s="54"/>
      <c r="F18" s="70">
        <v>-713477471</v>
      </c>
      <c r="G18" s="54"/>
      <c r="H18" s="70">
        <v>49449790</v>
      </c>
      <c r="I18" s="54"/>
      <c r="J18" s="70">
        <v>-103678287</v>
      </c>
    </row>
    <row r="19" spans="1:10" ht="19.5" customHeight="1">
      <c r="A19" s="57" t="s">
        <v>245</v>
      </c>
      <c r="B19" s="125"/>
      <c r="C19" s="4"/>
      <c r="D19" s="70"/>
      <c r="E19" s="54"/>
      <c r="F19" s="70"/>
      <c r="G19" s="54"/>
      <c r="H19" s="70"/>
      <c r="I19" s="54"/>
      <c r="J19" s="70"/>
    </row>
    <row r="20" spans="1:10" ht="19.5" customHeight="1">
      <c r="A20" s="57" t="s">
        <v>246</v>
      </c>
      <c r="B20" s="125"/>
      <c r="C20" s="4"/>
      <c r="D20" s="70">
        <v>77385661</v>
      </c>
      <c r="E20" s="54"/>
      <c r="F20" s="70">
        <v>0</v>
      </c>
      <c r="G20" s="54"/>
      <c r="H20" s="70">
        <v>0</v>
      </c>
      <c r="I20" s="54"/>
      <c r="J20" s="70">
        <v>0</v>
      </c>
    </row>
    <row r="21" spans="1:10" ht="19.5" customHeight="1">
      <c r="A21" s="57" t="s">
        <v>141</v>
      </c>
      <c r="B21" s="85"/>
      <c r="C21" s="4"/>
      <c r="D21" s="70">
        <v>0</v>
      </c>
      <c r="E21" s="54"/>
      <c r="F21" s="70">
        <v>8378292</v>
      </c>
      <c r="G21" s="54"/>
      <c r="H21" s="54">
        <v>0</v>
      </c>
      <c r="I21" s="54"/>
      <c r="J21" s="54">
        <v>0</v>
      </c>
    </row>
    <row r="22" spans="1:10" ht="19.5" customHeight="1">
      <c r="A22" s="57" t="s">
        <v>142</v>
      </c>
      <c r="B22" s="85"/>
      <c r="C22" s="4"/>
      <c r="D22" s="70">
        <v>-341919</v>
      </c>
      <c r="E22" s="54"/>
      <c r="F22" s="70">
        <v>-1888722</v>
      </c>
      <c r="G22" s="54"/>
      <c r="H22" s="70">
        <v>-327232</v>
      </c>
      <c r="I22" s="54"/>
      <c r="J22" s="70">
        <v>-640735</v>
      </c>
    </row>
    <row r="23" spans="1:10" ht="19.5" customHeight="1">
      <c r="A23" s="57" t="s">
        <v>227</v>
      </c>
      <c r="B23" s="85"/>
      <c r="C23" s="4"/>
      <c r="D23" s="70">
        <v>2941284</v>
      </c>
      <c r="E23" s="54"/>
      <c r="F23" s="70">
        <v>4673969</v>
      </c>
      <c r="G23" s="54"/>
      <c r="H23" s="70">
        <v>3537728</v>
      </c>
      <c r="I23" s="54"/>
      <c r="J23" s="70">
        <v>4098309</v>
      </c>
    </row>
    <row r="24" spans="1:10" ht="19.5" customHeight="1">
      <c r="A24" s="57" t="s">
        <v>143</v>
      </c>
      <c r="B24" s="85"/>
      <c r="C24" s="4"/>
      <c r="D24" s="70">
        <v>-230637447</v>
      </c>
      <c r="E24" s="54"/>
      <c r="F24" s="70">
        <v>-234032522</v>
      </c>
      <c r="G24" s="54"/>
      <c r="H24" s="70">
        <v>-155493935</v>
      </c>
      <c r="I24" s="54"/>
      <c r="J24" s="70">
        <v>-154522342</v>
      </c>
    </row>
    <row r="25" spans="1:10" ht="19.5" customHeight="1">
      <c r="A25" s="57" t="s">
        <v>160</v>
      </c>
      <c r="B25" s="85"/>
      <c r="C25" s="4"/>
      <c r="D25" s="70" t="s">
        <v>215</v>
      </c>
      <c r="E25" s="54"/>
      <c r="F25" s="70">
        <v>3350620</v>
      </c>
      <c r="G25" s="54"/>
      <c r="H25" s="54">
        <v>0</v>
      </c>
      <c r="I25" s="54"/>
      <c r="J25" s="70">
        <v>3350620</v>
      </c>
    </row>
    <row r="26" spans="1:10" ht="19.5" customHeight="1">
      <c r="A26" s="57" t="s">
        <v>178</v>
      </c>
      <c r="B26" s="85"/>
      <c r="C26" s="4"/>
      <c r="D26" s="70">
        <v>-207506957</v>
      </c>
      <c r="E26" s="54"/>
      <c r="F26" s="70">
        <v>-71010081</v>
      </c>
      <c r="G26" s="54"/>
      <c r="H26" s="54">
        <v>0</v>
      </c>
      <c r="I26" s="54"/>
      <c r="J26" s="54">
        <v>0</v>
      </c>
    </row>
    <row r="27" spans="1:10" ht="19.5" customHeight="1">
      <c r="A27" s="57" t="s">
        <v>214</v>
      </c>
      <c r="B27" s="85"/>
      <c r="C27" s="4"/>
      <c r="D27" s="70">
        <v>1355151</v>
      </c>
      <c r="E27" s="54"/>
      <c r="F27" s="70">
        <v>4593544</v>
      </c>
      <c r="G27" s="54"/>
      <c r="H27" s="54">
        <v>0</v>
      </c>
      <c r="I27" s="54"/>
      <c r="J27" s="54">
        <v>0</v>
      </c>
    </row>
    <row r="28" spans="1:10" ht="19.5" customHeight="1">
      <c r="A28" s="57" t="s">
        <v>159</v>
      </c>
      <c r="B28" s="85"/>
      <c r="C28" s="4"/>
      <c r="D28" s="70">
        <v>0</v>
      </c>
      <c r="E28" s="54">
        <v>0</v>
      </c>
      <c r="F28" s="70">
        <v>0</v>
      </c>
      <c r="G28" s="54">
        <v>0</v>
      </c>
      <c r="H28" s="54">
        <v>-368119552</v>
      </c>
      <c r="I28" s="54"/>
      <c r="J28" s="54">
        <v>-52992971</v>
      </c>
    </row>
    <row r="29" spans="1:10" ht="19.5" customHeight="1">
      <c r="A29" s="57" t="s">
        <v>109</v>
      </c>
      <c r="B29" s="85"/>
      <c r="C29" s="4"/>
      <c r="D29" s="49">
        <v>-104316868</v>
      </c>
      <c r="E29" s="54"/>
      <c r="F29" s="49">
        <v>-132717517</v>
      </c>
      <c r="G29" s="54"/>
      <c r="H29" s="49">
        <v>-221575438</v>
      </c>
      <c r="I29" s="54"/>
      <c r="J29" s="49">
        <v>-271199927</v>
      </c>
    </row>
    <row r="30" spans="1:10" ht="19.5" customHeight="1">
      <c r="B30" s="85"/>
      <c r="C30" s="4"/>
      <c r="D30" s="70"/>
      <c r="E30" s="54"/>
      <c r="F30" s="70"/>
      <c r="G30" s="54"/>
      <c r="H30" s="70"/>
      <c r="I30" s="54"/>
      <c r="J30" s="70"/>
    </row>
    <row r="31" spans="1:10" ht="19.5" customHeight="1">
      <c r="A31" s="6" t="s">
        <v>144</v>
      </c>
      <c r="B31" s="85"/>
      <c r="C31" s="4"/>
      <c r="D31" s="13"/>
      <c r="E31" s="17"/>
      <c r="F31" s="13"/>
      <c r="G31" s="17"/>
      <c r="H31" s="13"/>
      <c r="I31" s="17"/>
      <c r="J31" s="13"/>
    </row>
    <row r="32" spans="1:10" ht="19.5" customHeight="1">
      <c r="A32" s="26" t="s">
        <v>179</v>
      </c>
      <c r="B32" s="85"/>
      <c r="C32" s="4"/>
      <c r="D32" s="70">
        <v>125510833</v>
      </c>
      <c r="E32" s="54"/>
      <c r="F32" s="70">
        <v>245333874</v>
      </c>
      <c r="G32" s="54"/>
      <c r="H32" s="70">
        <v>110272869</v>
      </c>
      <c r="I32" s="54"/>
      <c r="J32" s="70">
        <v>40431656</v>
      </c>
    </row>
    <row r="33" spans="1:10" ht="19.5" customHeight="1">
      <c r="A33" s="26" t="s">
        <v>236</v>
      </c>
      <c r="B33" s="85"/>
      <c r="C33" s="4"/>
      <c r="D33" s="70">
        <v>-88855156</v>
      </c>
      <c r="E33" s="54"/>
      <c r="F33" s="70">
        <v>56301411</v>
      </c>
      <c r="G33" s="54"/>
      <c r="H33" s="54">
        <v>0</v>
      </c>
      <c r="I33" s="54"/>
      <c r="J33" s="54">
        <v>0</v>
      </c>
    </row>
    <row r="34" spans="1:10" ht="19.5" customHeight="1">
      <c r="A34" s="26" t="s">
        <v>8</v>
      </c>
      <c r="B34" s="85"/>
      <c r="C34" s="4"/>
      <c r="D34" s="70">
        <v>-211961</v>
      </c>
      <c r="E34" s="54"/>
      <c r="F34" s="70">
        <v>16134787</v>
      </c>
      <c r="G34" s="54"/>
      <c r="H34" s="70">
        <v>-25161</v>
      </c>
      <c r="I34" s="54"/>
      <c r="J34" s="70">
        <v>7795092</v>
      </c>
    </row>
    <row r="35" spans="1:10" ht="19.5" customHeight="1">
      <c r="A35" s="26" t="s">
        <v>206</v>
      </c>
      <c r="B35" s="85"/>
      <c r="C35" s="4"/>
      <c r="D35" s="70">
        <v>43525844</v>
      </c>
      <c r="E35" s="54"/>
      <c r="F35" s="70">
        <v>-568577445</v>
      </c>
      <c r="G35" s="54"/>
      <c r="H35" s="70">
        <v>-20320918</v>
      </c>
      <c r="I35" s="54"/>
      <c r="J35" s="70">
        <v>-64894030</v>
      </c>
    </row>
    <row r="36" spans="1:10" ht="19.5" customHeight="1">
      <c r="A36" s="26" t="s">
        <v>145</v>
      </c>
      <c r="B36" s="85"/>
      <c r="C36" s="4"/>
      <c r="D36" s="70">
        <v>-114529987</v>
      </c>
      <c r="E36" s="54"/>
      <c r="F36" s="70">
        <v>-31637007</v>
      </c>
      <c r="G36" s="54"/>
      <c r="H36" s="70">
        <v>354106</v>
      </c>
      <c r="I36" s="54"/>
      <c r="J36" s="70">
        <v>165851</v>
      </c>
    </row>
    <row r="37" spans="1:10" ht="19.5" customHeight="1">
      <c r="A37" s="26" t="s">
        <v>94</v>
      </c>
      <c r="B37" s="85"/>
      <c r="C37" s="4"/>
      <c r="D37" s="54">
        <v>1145746</v>
      </c>
      <c r="E37" s="54"/>
      <c r="F37" s="54">
        <v>-440508</v>
      </c>
      <c r="G37" s="54"/>
      <c r="H37" s="54">
        <v>5712640</v>
      </c>
      <c r="I37" s="54"/>
      <c r="J37" s="54">
        <v>-640275</v>
      </c>
    </row>
    <row r="38" spans="1:10" ht="19.5" customHeight="1">
      <c r="A38" s="26" t="s">
        <v>167</v>
      </c>
      <c r="B38" s="85"/>
      <c r="C38" s="4"/>
      <c r="D38" s="70">
        <v>-13018691</v>
      </c>
      <c r="E38" s="54"/>
      <c r="F38" s="70">
        <v>-4197815</v>
      </c>
      <c r="G38" s="54"/>
      <c r="H38" s="54">
        <v>0</v>
      </c>
      <c r="I38" s="54"/>
      <c r="J38" s="54">
        <v>0</v>
      </c>
    </row>
    <row r="39" spans="1:10" ht="19.5" customHeight="1">
      <c r="A39" s="26" t="s">
        <v>13</v>
      </c>
      <c r="B39" s="85"/>
      <c r="C39" s="4"/>
      <c r="D39" s="70">
        <v>-100573766</v>
      </c>
      <c r="E39" s="54"/>
      <c r="F39" s="70">
        <v>-12820275</v>
      </c>
      <c r="G39" s="54"/>
      <c r="H39" s="70">
        <v>-12847906</v>
      </c>
      <c r="I39" s="54"/>
      <c r="J39" s="70">
        <v>-7610330</v>
      </c>
    </row>
    <row r="40" spans="1:10" s="7" customFormat="1" ht="19.5" customHeight="1">
      <c r="A40" s="108" t="s">
        <v>227</v>
      </c>
      <c r="B40" s="9"/>
      <c r="C40" s="8"/>
      <c r="D40" s="89">
        <v>-1703526</v>
      </c>
      <c r="E40" s="89"/>
      <c r="F40" s="89">
        <v>-2828376</v>
      </c>
      <c r="G40" s="89"/>
      <c r="H40" s="89">
        <v>-1703526</v>
      </c>
      <c r="I40" s="89"/>
      <c r="J40" s="89">
        <v>-2828376</v>
      </c>
    </row>
    <row r="41" spans="1:10" ht="19.5" customHeight="1">
      <c r="A41" s="26" t="s">
        <v>92</v>
      </c>
      <c r="B41" s="85"/>
      <c r="C41" s="4"/>
      <c r="D41" s="70">
        <v>-146650034</v>
      </c>
      <c r="E41" s="54"/>
      <c r="F41" s="70">
        <v>37778815</v>
      </c>
      <c r="G41" s="54"/>
      <c r="H41" s="70">
        <v>3845772</v>
      </c>
      <c r="I41" s="54"/>
      <c r="J41" s="70">
        <v>-5952149</v>
      </c>
    </row>
    <row r="42" spans="1:10" ht="19.5" customHeight="1">
      <c r="A42" s="26" t="s">
        <v>146</v>
      </c>
      <c r="B42" s="85"/>
      <c r="C42" s="4"/>
      <c r="D42" s="70">
        <v>-8758860</v>
      </c>
      <c r="E42" s="54"/>
      <c r="F42" s="70">
        <v>-18025648</v>
      </c>
      <c r="G42" s="54"/>
      <c r="H42" s="70">
        <v>-1041731</v>
      </c>
      <c r="I42" s="54"/>
      <c r="J42" s="70">
        <v>-3306601</v>
      </c>
    </row>
    <row r="43" spans="1:10" ht="19.5" customHeight="1">
      <c r="A43" s="26" t="s">
        <v>17</v>
      </c>
      <c r="B43" s="85"/>
      <c r="C43" s="4"/>
      <c r="D43" s="72">
        <v>0</v>
      </c>
      <c r="E43" s="54"/>
      <c r="F43" s="49">
        <v>-2140000</v>
      </c>
      <c r="G43" s="54"/>
      <c r="H43" s="72">
        <v>0</v>
      </c>
      <c r="I43" s="54"/>
      <c r="J43" s="49">
        <v>-2140000</v>
      </c>
    </row>
    <row r="44" spans="1:10" ht="19.5" customHeight="1">
      <c r="A44" s="26" t="s">
        <v>228</v>
      </c>
      <c r="B44" s="43"/>
      <c r="C44" s="84"/>
      <c r="D44" s="70">
        <f>SUM(D10:D43)</f>
        <v>486529013</v>
      </c>
      <c r="E44" s="54"/>
      <c r="F44" s="70">
        <f>SUM(F10:F43)</f>
        <v>613921465</v>
      </c>
      <c r="G44" s="54"/>
      <c r="H44" s="70">
        <f>SUM(H10:H43)</f>
        <v>13710800</v>
      </c>
      <c r="I44" s="54"/>
      <c r="J44" s="70">
        <f>SUM(J10:J43)</f>
        <v>26338127</v>
      </c>
    </row>
    <row r="45" spans="1:10" ht="19.5" customHeight="1">
      <c r="A45" s="26" t="s">
        <v>147</v>
      </c>
      <c r="B45" s="85"/>
      <c r="C45" s="4"/>
      <c r="D45" s="70">
        <v>335699529</v>
      </c>
      <c r="E45" s="54"/>
      <c r="F45" s="70">
        <v>1652139</v>
      </c>
      <c r="G45" s="54"/>
      <c r="H45" s="124">
        <v>248032000</v>
      </c>
      <c r="I45" s="54"/>
      <c r="J45" s="109">
        <v>0</v>
      </c>
    </row>
    <row r="46" spans="1:10" ht="19.5" customHeight="1">
      <c r="A46" s="26" t="s">
        <v>148</v>
      </c>
      <c r="B46" s="85"/>
      <c r="C46" s="4"/>
      <c r="D46" s="49">
        <v>-192616067</v>
      </c>
      <c r="E46" s="54"/>
      <c r="F46" s="49">
        <v>-211586542</v>
      </c>
      <c r="G46" s="54"/>
      <c r="H46" s="49">
        <v>-79275380</v>
      </c>
      <c r="I46" s="54"/>
      <c r="J46" s="49">
        <v>-24756354</v>
      </c>
    </row>
    <row r="47" spans="1:10" ht="19.5" customHeight="1">
      <c r="A47" s="46" t="s">
        <v>237</v>
      </c>
      <c r="B47" s="43"/>
      <c r="C47" s="84"/>
      <c r="D47" s="107">
        <f>SUM(D44:D46)</f>
        <v>629612475</v>
      </c>
      <c r="E47" s="91"/>
      <c r="F47" s="107">
        <f>SUM(F44:F46)</f>
        <v>403987062</v>
      </c>
      <c r="G47" s="91"/>
      <c r="H47" s="107">
        <f>SUM(H44:H46)</f>
        <v>182467420</v>
      </c>
      <c r="I47" s="91"/>
      <c r="J47" s="107">
        <f>SUM(J44:J46)</f>
        <v>1581773</v>
      </c>
    </row>
    <row r="48" spans="1:10" s="27" customFormat="1" ht="19.5" customHeight="1">
      <c r="A48" s="28" t="s">
        <v>77</v>
      </c>
      <c r="B48" s="37"/>
    </row>
    <row r="49" spans="1:10" s="29" customFormat="1" ht="19.5" customHeight="1">
      <c r="A49" s="86" t="s">
        <v>56</v>
      </c>
      <c r="B49" s="36"/>
    </row>
    <row r="50" spans="1:10" ht="19.5" customHeight="1">
      <c r="A50" s="1"/>
      <c r="D50" s="57"/>
    </row>
    <row r="51" spans="1:10" ht="19.5" customHeight="1">
      <c r="A51" s="1"/>
      <c r="D51" s="151" t="s">
        <v>38</v>
      </c>
      <c r="E51" s="151"/>
      <c r="F51" s="151"/>
      <c r="H51" s="151" t="s">
        <v>39</v>
      </c>
      <c r="I51" s="151"/>
      <c r="J51" s="151"/>
    </row>
    <row r="52" spans="1:10" ht="19.5" customHeight="1">
      <c r="A52" s="5"/>
      <c r="B52" s="85"/>
      <c r="C52" s="4"/>
      <c r="D52" s="150" t="s">
        <v>78</v>
      </c>
      <c r="E52" s="150"/>
      <c r="F52" s="150"/>
      <c r="G52" s="84"/>
      <c r="H52" s="150" t="s">
        <v>78</v>
      </c>
      <c r="I52" s="150"/>
      <c r="J52" s="150"/>
    </row>
    <row r="53" spans="1:10" ht="19.5" customHeight="1">
      <c r="A53" s="5"/>
      <c r="B53" s="85"/>
      <c r="C53" s="4"/>
      <c r="D53" s="152" t="s">
        <v>54</v>
      </c>
      <c r="E53" s="152"/>
      <c r="F53" s="152"/>
      <c r="G53" s="84"/>
      <c r="H53" s="154" t="s">
        <v>54</v>
      </c>
      <c r="I53" s="154"/>
      <c r="J53" s="154"/>
    </row>
    <row r="54" spans="1:10" ht="19.5" customHeight="1">
      <c r="A54" s="1"/>
      <c r="B54" s="85"/>
      <c r="C54" s="85"/>
      <c r="D54" s="4">
        <v>2020</v>
      </c>
      <c r="E54" s="4"/>
      <c r="F54" s="4">
        <v>2019</v>
      </c>
      <c r="G54" s="4"/>
      <c r="H54" s="4">
        <v>2020</v>
      </c>
      <c r="I54" s="4"/>
      <c r="J54" s="4">
        <v>2019</v>
      </c>
    </row>
    <row r="55" spans="1:10" ht="19.5" customHeight="1">
      <c r="A55" s="5"/>
      <c r="B55" s="85"/>
      <c r="C55" s="4"/>
      <c r="D55" s="153" t="s">
        <v>79</v>
      </c>
      <c r="E55" s="153"/>
      <c r="F55" s="153"/>
      <c r="G55" s="153"/>
      <c r="H55" s="153"/>
      <c r="I55" s="153"/>
      <c r="J55" s="153"/>
    </row>
    <row r="56" spans="1:10" ht="19.5" customHeight="1">
      <c r="A56" s="52" t="s">
        <v>36</v>
      </c>
      <c r="B56" s="85"/>
      <c r="C56" s="4"/>
      <c r="D56" s="12"/>
      <c r="E56" s="17"/>
      <c r="F56" s="17"/>
      <c r="G56" s="17"/>
      <c r="H56" s="17"/>
      <c r="I56" s="17"/>
      <c r="J56" s="17"/>
    </row>
    <row r="57" spans="1:10" ht="19.25" customHeight="1">
      <c r="A57" s="26" t="s">
        <v>63</v>
      </c>
      <c r="B57" s="85"/>
      <c r="C57" s="4"/>
      <c r="D57" s="70">
        <v>-8882258</v>
      </c>
      <c r="E57" s="54"/>
      <c r="F57" s="70">
        <v>-2122034</v>
      </c>
      <c r="G57" s="54"/>
      <c r="H57" s="54">
        <v>-6975034</v>
      </c>
      <c r="I57" s="54"/>
      <c r="J57" s="54">
        <v>-2042779</v>
      </c>
    </row>
    <row r="58" spans="1:10" ht="19.5" customHeight="1">
      <c r="A58" s="26" t="s">
        <v>229</v>
      </c>
      <c r="B58" s="85"/>
      <c r="C58" s="4"/>
      <c r="D58" s="70">
        <v>1344659</v>
      </c>
      <c r="E58" s="54"/>
      <c r="F58" s="70">
        <v>4057355</v>
      </c>
      <c r="G58" s="54"/>
      <c r="H58" s="54">
        <v>1221542</v>
      </c>
      <c r="I58" s="54"/>
      <c r="J58" s="54">
        <v>1766941</v>
      </c>
    </row>
    <row r="59" spans="1:10" ht="19.5" customHeight="1">
      <c r="A59" s="26" t="s">
        <v>149</v>
      </c>
      <c r="B59" s="85"/>
      <c r="C59" s="4"/>
      <c r="D59" s="70">
        <v>-38115282</v>
      </c>
      <c r="E59" s="54"/>
      <c r="F59" s="70">
        <v>-14877805</v>
      </c>
      <c r="G59" s="54"/>
      <c r="H59" s="54">
        <v>-24349467</v>
      </c>
      <c r="I59" s="54"/>
      <c r="J59" s="54">
        <v>-11786473</v>
      </c>
    </row>
    <row r="60" spans="1:10" ht="19.5" customHeight="1">
      <c r="A60" s="26" t="s">
        <v>161</v>
      </c>
      <c r="B60" s="85"/>
      <c r="C60" s="4"/>
      <c r="D60" s="70">
        <v>4548330</v>
      </c>
      <c r="E60" s="54"/>
      <c r="F60" s="70">
        <v>357</v>
      </c>
      <c r="G60" s="54"/>
      <c r="H60" s="54">
        <v>1060990</v>
      </c>
      <c r="I60" s="54"/>
      <c r="J60" s="54">
        <v>357</v>
      </c>
    </row>
    <row r="61" spans="1:10" ht="19.5" customHeight="1">
      <c r="A61" s="26" t="s">
        <v>64</v>
      </c>
      <c r="B61" s="85"/>
      <c r="C61" s="4"/>
      <c r="D61" s="54">
        <v>-52903</v>
      </c>
      <c r="E61" s="54"/>
      <c r="F61" s="54">
        <v>-3676086</v>
      </c>
      <c r="G61" s="54"/>
      <c r="H61" s="54">
        <v>-52903</v>
      </c>
      <c r="I61" s="54"/>
      <c r="J61" s="54">
        <v>-3676086</v>
      </c>
    </row>
    <row r="62" spans="1:10" ht="19.5" customHeight="1">
      <c r="A62" s="57" t="s">
        <v>230</v>
      </c>
      <c r="B62" s="112"/>
      <c r="C62" s="4"/>
      <c r="D62" s="70">
        <v>0</v>
      </c>
      <c r="E62" s="54"/>
      <c r="F62" s="70">
        <v>0</v>
      </c>
      <c r="G62" s="54"/>
      <c r="H62" s="54">
        <v>19074094</v>
      </c>
      <c r="I62" s="54"/>
      <c r="J62" s="54">
        <v>865232454</v>
      </c>
    </row>
    <row r="63" spans="1:10" ht="19.5" customHeight="1">
      <c r="A63" s="57" t="s">
        <v>180</v>
      </c>
      <c r="B63" s="112"/>
      <c r="C63" s="4"/>
      <c r="D63" s="70">
        <v>0</v>
      </c>
      <c r="E63" s="54"/>
      <c r="F63" s="70">
        <v>0</v>
      </c>
      <c r="G63" s="54"/>
      <c r="H63" s="54">
        <v>-146933558</v>
      </c>
      <c r="I63" s="54"/>
      <c r="J63" s="54">
        <v>-1081846918</v>
      </c>
    </row>
    <row r="64" spans="1:10" ht="19.5" customHeight="1">
      <c r="A64" s="57" t="s">
        <v>181</v>
      </c>
      <c r="B64" s="112"/>
      <c r="C64" s="4"/>
      <c r="D64" s="70">
        <v>0</v>
      </c>
      <c r="E64" s="54"/>
      <c r="F64" s="70">
        <v>0</v>
      </c>
      <c r="G64" s="54"/>
      <c r="H64" s="54">
        <v>1363661</v>
      </c>
      <c r="I64" s="54"/>
      <c r="J64" s="54">
        <v>95982054</v>
      </c>
    </row>
    <row r="65" spans="1:10" ht="19.5" customHeight="1">
      <c r="A65" s="57" t="s">
        <v>182</v>
      </c>
      <c r="B65" s="112"/>
      <c r="C65" s="4"/>
      <c r="D65" s="54">
        <v>-11000000</v>
      </c>
      <c r="E65" s="54"/>
      <c r="F65" s="54">
        <v>-2504493</v>
      </c>
      <c r="G65" s="54"/>
      <c r="H65" s="54">
        <v>-16043188</v>
      </c>
      <c r="I65" s="54"/>
      <c r="J65" s="54">
        <v>-374257328</v>
      </c>
    </row>
    <row r="66" spans="1:10" ht="19.5" customHeight="1">
      <c r="A66" s="57" t="s">
        <v>184</v>
      </c>
      <c r="B66" s="112"/>
      <c r="C66" s="4"/>
      <c r="D66" s="54"/>
      <c r="E66" s="54"/>
      <c r="F66" s="54"/>
      <c r="G66" s="54"/>
      <c r="H66" s="54"/>
      <c r="I66" s="54"/>
      <c r="J66" s="54"/>
    </row>
    <row r="67" spans="1:10" ht="19.5" customHeight="1">
      <c r="A67" s="118" t="s">
        <v>186</v>
      </c>
      <c r="B67" s="112"/>
      <c r="C67" s="4"/>
      <c r="D67" s="54">
        <v>306238367</v>
      </c>
      <c r="E67" s="54"/>
      <c r="F67" s="70">
        <v>0</v>
      </c>
      <c r="G67" s="54"/>
      <c r="H67" s="54">
        <v>306238367</v>
      </c>
      <c r="I67" s="54"/>
      <c r="J67" s="70">
        <v>0</v>
      </c>
    </row>
    <row r="68" spans="1:10" ht="19.5" customHeight="1">
      <c r="A68" s="57" t="s">
        <v>185</v>
      </c>
      <c r="B68" s="112"/>
      <c r="C68" s="4"/>
      <c r="D68" s="54"/>
      <c r="E68" s="54"/>
      <c r="F68" s="54"/>
      <c r="G68" s="54"/>
      <c r="H68" s="54"/>
      <c r="I68" s="54"/>
      <c r="J68" s="54"/>
    </row>
    <row r="69" spans="1:10" ht="19.5" customHeight="1">
      <c r="A69" s="118" t="s">
        <v>186</v>
      </c>
      <c r="B69" s="112"/>
      <c r="C69" s="4"/>
      <c r="D69" s="54">
        <v>-346238367</v>
      </c>
      <c r="E69" s="54"/>
      <c r="F69" s="70">
        <v>0</v>
      </c>
      <c r="G69" s="54"/>
      <c r="H69" s="54">
        <v>-346238367</v>
      </c>
      <c r="I69" s="54"/>
      <c r="J69" s="70">
        <v>0</v>
      </c>
    </row>
    <row r="70" spans="1:10" ht="19.5" customHeight="1">
      <c r="A70" s="26" t="s">
        <v>162</v>
      </c>
      <c r="B70" s="85"/>
      <c r="C70" s="4"/>
      <c r="D70" s="70">
        <v>0</v>
      </c>
      <c r="E70" s="54"/>
      <c r="F70" s="70">
        <v>0</v>
      </c>
      <c r="G70" s="54"/>
      <c r="H70" s="70">
        <v>0</v>
      </c>
      <c r="I70" s="54"/>
      <c r="J70" s="54">
        <v>-800000000</v>
      </c>
    </row>
    <row r="71" spans="1:10" ht="19.5" customHeight="1">
      <c r="A71" s="57" t="s">
        <v>150</v>
      </c>
      <c r="B71" s="112"/>
      <c r="C71" s="4"/>
      <c r="D71" s="54">
        <v>683683536</v>
      </c>
      <c r="E71" s="54"/>
      <c r="F71" s="70">
        <v>0</v>
      </c>
      <c r="G71" s="54"/>
      <c r="H71" s="54">
        <v>683683536</v>
      </c>
      <c r="I71" s="54"/>
      <c r="J71" s="70">
        <v>0</v>
      </c>
    </row>
    <row r="72" spans="1:10" ht="19.5" customHeight="1">
      <c r="A72" s="57" t="s">
        <v>183</v>
      </c>
      <c r="B72" s="120"/>
      <c r="C72" s="4"/>
      <c r="D72" s="70">
        <v>0</v>
      </c>
      <c r="E72" s="54"/>
      <c r="F72" s="70">
        <v>0</v>
      </c>
      <c r="G72" s="54"/>
      <c r="H72" s="70">
        <v>9699981</v>
      </c>
      <c r="I72" s="54"/>
      <c r="J72" s="70">
        <v>0</v>
      </c>
    </row>
    <row r="73" spans="1:10" ht="19.5" customHeight="1">
      <c r="A73" s="26" t="s">
        <v>152</v>
      </c>
      <c r="B73" s="85"/>
      <c r="C73" s="4"/>
      <c r="D73" s="70">
        <v>188924</v>
      </c>
      <c r="E73" s="54"/>
      <c r="F73" s="70">
        <v>865188</v>
      </c>
      <c r="G73" s="54"/>
      <c r="H73" s="54">
        <v>69489979</v>
      </c>
      <c r="I73" s="54"/>
      <c r="J73" s="54">
        <v>412247475</v>
      </c>
    </row>
    <row r="74" spans="1:10" ht="19.5" customHeight="1">
      <c r="A74" s="26" t="s">
        <v>151</v>
      </c>
      <c r="B74" s="85"/>
      <c r="C74" s="4"/>
      <c r="D74" s="70">
        <v>308242321</v>
      </c>
      <c r="E74" s="54"/>
      <c r="F74" s="70">
        <v>52992967</v>
      </c>
      <c r="G74" s="54"/>
      <c r="H74" s="54">
        <v>368119552</v>
      </c>
      <c r="I74" s="54"/>
      <c r="J74" s="54">
        <v>52992971</v>
      </c>
    </row>
    <row r="75" spans="1:10" ht="19.5" customHeight="1">
      <c r="A75" s="56" t="s">
        <v>44</v>
      </c>
      <c r="B75" s="85"/>
      <c r="C75" s="4"/>
      <c r="D75" s="38">
        <f>SUM(D57:D74)</f>
        <v>899957327</v>
      </c>
      <c r="E75" s="3"/>
      <c r="F75" s="38">
        <f>SUM(F57:F74)</f>
        <v>34735449</v>
      </c>
      <c r="G75" s="3"/>
      <c r="H75" s="38">
        <f>SUM(H57:H74)</f>
        <v>919359185</v>
      </c>
      <c r="I75" s="3"/>
      <c r="J75" s="38">
        <f>SUM(J57:J74)</f>
        <v>-845387332</v>
      </c>
    </row>
    <row r="76" spans="1:10" ht="19.5" customHeight="1">
      <c r="A76" s="1"/>
      <c r="B76" s="85"/>
      <c r="C76" s="4"/>
      <c r="D76" s="15"/>
      <c r="E76" s="3"/>
      <c r="F76" s="15"/>
      <c r="G76" s="3"/>
      <c r="H76" s="2"/>
      <c r="I76" s="3"/>
      <c r="J76" s="2"/>
    </row>
    <row r="77" spans="1:10" ht="19.5" customHeight="1">
      <c r="A77" s="52" t="s">
        <v>34</v>
      </c>
      <c r="B77" s="85"/>
      <c r="C77" s="4"/>
      <c r="D77" s="12"/>
      <c r="E77" s="17"/>
      <c r="F77" s="12"/>
      <c r="G77" s="17"/>
      <c r="H77" s="17"/>
      <c r="I77" s="17"/>
      <c r="J77" s="17"/>
    </row>
    <row r="78" spans="1:10" ht="19.5" customHeight="1">
      <c r="A78" s="26" t="s">
        <v>153</v>
      </c>
      <c r="B78" s="85"/>
      <c r="C78" s="4"/>
      <c r="D78" s="70">
        <v>0</v>
      </c>
      <c r="E78" s="17"/>
      <c r="F78" s="70">
        <v>10222888</v>
      </c>
      <c r="G78" s="17"/>
      <c r="H78" s="54">
        <v>0</v>
      </c>
      <c r="I78" s="17"/>
      <c r="J78" s="17">
        <v>1020910</v>
      </c>
    </row>
    <row r="79" spans="1:10" ht="19.5" customHeight="1">
      <c r="A79" s="26" t="s">
        <v>154</v>
      </c>
      <c r="B79" s="85"/>
      <c r="C79" s="4"/>
      <c r="D79" s="54">
        <v>1710000000</v>
      </c>
      <c r="E79" s="17"/>
      <c r="F79" s="54">
        <v>500000000</v>
      </c>
      <c r="G79" s="17"/>
      <c r="H79" s="17">
        <v>2722486718</v>
      </c>
      <c r="I79" s="17"/>
      <c r="J79" s="17">
        <v>1539204509</v>
      </c>
    </row>
    <row r="80" spans="1:10" ht="19.5" customHeight="1">
      <c r="A80" s="26" t="s">
        <v>238</v>
      </c>
      <c r="B80" s="85"/>
      <c r="C80" s="4"/>
      <c r="D80" s="54">
        <v>-460000000</v>
      </c>
      <c r="E80" s="17"/>
      <c r="F80" s="54">
        <v>-330000000</v>
      </c>
      <c r="G80" s="17"/>
      <c r="H80" s="17">
        <v>-1094494883</v>
      </c>
      <c r="I80" s="17"/>
      <c r="J80" s="17">
        <v>-1187622679</v>
      </c>
    </row>
    <row r="81" spans="1:10" ht="19.5" customHeight="1">
      <c r="A81" s="26" t="s">
        <v>155</v>
      </c>
      <c r="B81" s="85"/>
      <c r="C81" s="4"/>
      <c r="D81" s="70">
        <v>2110000000</v>
      </c>
      <c r="E81" s="17"/>
      <c r="F81" s="70">
        <v>4750000000</v>
      </c>
      <c r="G81" s="17"/>
      <c r="H81" s="17">
        <v>2110000000</v>
      </c>
      <c r="I81" s="17"/>
      <c r="J81" s="17">
        <v>4750000000</v>
      </c>
    </row>
    <row r="82" spans="1:10" ht="19.5" customHeight="1">
      <c r="A82" s="26" t="s">
        <v>231</v>
      </c>
      <c r="B82" s="85"/>
      <c r="C82" s="4"/>
      <c r="D82" s="70">
        <v>-2930000000</v>
      </c>
      <c r="E82" s="17"/>
      <c r="F82" s="70">
        <v>-3900000000</v>
      </c>
      <c r="G82" s="17"/>
      <c r="H82" s="17">
        <v>-2930000000</v>
      </c>
      <c r="I82" s="17"/>
      <c r="J82" s="17">
        <v>-3900000000</v>
      </c>
    </row>
    <row r="83" spans="1:10" ht="19.5" customHeight="1">
      <c r="A83" s="42" t="s">
        <v>232</v>
      </c>
      <c r="B83" s="85"/>
      <c r="C83" s="4"/>
      <c r="D83" s="70">
        <v>0</v>
      </c>
      <c r="E83" s="54"/>
      <c r="F83" s="70">
        <v>-1313006291</v>
      </c>
      <c r="G83" s="54"/>
      <c r="H83" s="54">
        <v>0</v>
      </c>
      <c r="I83" s="54"/>
      <c r="J83" s="109">
        <v>0</v>
      </c>
    </row>
    <row r="84" spans="1:10" ht="19.5" customHeight="1">
      <c r="A84" s="42" t="s">
        <v>156</v>
      </c>
      <c r="B84" s="85"/>
      <c r="C84" s="4"/>
      <c r="D84" s="70">
        <v>-1659000000</v>
      </c>
      <c r="E84" s="54"/>
      <c r="F84" s="54">
        <v>0</v>
      </c>
      <c r="G84" s="54"/>
      <c r="H84" s="124">
        <v>-1659000000</v>
      </c>
      <c r="I84" s="54"/>
      <c r="J84" s="109">
        <v>0</v>
      </c>
    </row>
    <row r="85" spans="1:10" ht="19.5" customHeight="1">
      <c r="A85" s="42" t="s">
        <v>239</v>
      </c>
      <c r="B85" s="85"/>
      <c r="C85" s="4"/>
      <c r="D85" s="54">
        <v>-4380000</v>
      </c>
      <c r="E85" s="54"/>
      <c r="F85" s="54">
        <v>0</v>
      </c>
      <c r="G85" s="54"/>
      <c r="H85" s="124">
        <v>-3793856</v>
      </c>
      <c r="I85" s="54"/>
      <c r="J85" s="109">
        <v>0</v>
      </c>
    </row>
    <row r="86" spans="1:10" ht="19.5" customHeight="1">
      <c r="A86" s="42" t="s">
        <v>35</v>
      </c>
      <c r="B86" s="85"/>
      <c r="C86" s="4"/>
      <c r="D86" s="54">
        <v>-277667982</v>
      </c>
      <c r="E86" s="54"/>
      <c r="F86" s="54">
        <v>-283073682</v>
      </c>
      <c r="G86" s="54"/>
      <c r="H86" s="17">
        <v>-242834731</v>
      </c>
      <c r="I86" s="54"/>
      <c r="J86" s="17">
        <v>-371362674</v>
      </c>
    </row>
    <row r="87" spans="1:10" ht="19.5" customHeight="1">
      <c r="A87" s="56" t="s">
        <v>157</v>
      </c>
      <c r="B87" s="85"/>
      <c r="C87" s="4"/>
      <c r="D87" s="38">
        <f>SUM(D78:D86)</f>
        <v>-1511047982</v>
      </c>
      <c r="E87" s="3"/>
      <c r="F87" s="38">
        <f>SUM(F78:F86)</f>
        <v>-565857085</v>
      </c>
      <c r="G87" s="3"/>
      <c r="H87" s="38">
        <f>SUM(H78:H86)</f>
        <v>-1097636752</v>
      </c>
      <c r="I87" s="3"/>
      <c r="J87" s="38">
        <f>SUM(J78:J86)</f>
        <v>831240066</v>
      </c>
    </row>
    <row r="88" spans="1:10" ht="19.5" customHeight="1">
      <c r="A88" s="56"/>
      <c r="B88" s="85"/>
      <c r="C88" s="4"/>
      <c r="D88" s="10"/>
      <c r="E88" s="3"/>
      <c r="F88" s="10"/>
      <c r="G88" s="3"/>
      <c r="H88" s="10"/>
      <c r="I88" s="3"/>
      <c r="J88" s="10"/>
    </row>
    <row r="89" spans="1:10" ht="19.5" customHeight="1">
      <c r="A89" s="56" t="s">
        <v>247</v>
      </c>
      <c r="B89" s="85"/>
      <c r="C89" s="4"/>
      <c r="D89" s="10">
        <f>D87+D75+D47</f>
        <v>18521820</v>
      </c>
      <c r="E89" s="3"/>
      <c r="F89" s="10">
        <f>F87+F75+F47</f>
        <v>-127134574</v>
      </c>
      <c r="G89" s="3"/>
      <c r="H89" s="10">
        <f>H87+H75+H47</f>
        <v>4189853</v>
      </c>
      <c r="I89" s="3"/>
      <c r="J89" s="10">
        <f>J87+J75+J47</f>
        <v>-12565493</v>
      </c>
    </row>
    <row r="90" spans="1:10" ht="19.5" customHeight="1">
      <c r="A90" s="57" t="s">
        <v>158</v>
      </c>
      <c r="B90" s="85"/>
      <c r="C90" s="4"/>
      <c r="D90" s="12">
        <v>51233259</v>
      </c>
      <c r="E90" s="17"/>
      <c r="F90" s="12">
        <v>178367833</v>
      </c>
      <c r="G90" s="17"/>
      <c r="H90" s="12">
        <v>35077568</v>
      </c>
      <c r="I90" s="17"/>
      <c r="J90" s="12">
        <v>47643061</v>
      </c>
    </row>
    <row r="91" spans="1:10" ht="19.5" customHeight="1" thickBot="1">
      <c r="A91" s="56" t="s">
        <v>70</v>
      </c>
      <c r="B91" s="85"/>
      <c r="C91" s="4"/>
      <c r="D91" s="14">
        <f>SUM(D89:D90)</f>
        <v>69755079</v>
      </c>
      <c r="E91" s="3"/>
      <c r="F91" s="14">
        <f>SUM(F89:F90)</f>
        <v>51233259</v>
      </c>
      <c r="G91" s="3"/>
      <c r="H91" s="14">
        <f>SUM(H89:H90)</f>
        <v>39267421</v>
      </c>
      <c r="I91" s="14">
        <f>SUM(I89:I90)</f>
        <v>0</v>
      </c>
      <c r="J91" s="14">
        <f>SUM(J89:J90)</f>
        <v>35077568</v>
      </c>
    </row>
    <row r="92" spans="1:10" ht="19.5" customHeight="1" thickTop="1">
      <c r="A92" s="1"/>
      <c r="B92" s="85"/>
      <c r="C92" s="4"/>
      <c r="D92" s="15"/>
      <c r="E92" s="3"/>
      <c r="F92" s="2"/>
      <c r="G92" s="3"/>
      <c r="H92" s="2"/>
      <c r="I92" s="3"/>
      <c r="J92" s="2"/>
    </row>
    <row r="93" spans="1:10" s="27" customFormat="1" ht="19.5" customHeight="1">
      <c r="A93" s="28" t="s">
        <v>77</v>
      </c>
      <c r="B93" s="37"/>
    </row>
    <row r="94" spans="1:10" s="29" customFormat="1" ht="19.5" customHeight="1">
      <c r="A94" s="86" t="s">
        <v>56</v>
      </c>
      <c r="B94" s="36"/>
    </row>
    <row r="95" spans="1:10" s="29" customFormat="1" ht="19.5" customHeight="1">
      <c r="A95" s="86"/>
      <c r="B95" s="36"/>
    </row>
    <row r="96" spans="1:10" ht="19.5" customHeight="1">
      <c r="A96" s="22" t="s">
        <v>37</v>
      </c>
      <c r="B96" s="85"/>
      <c r="C96" s="4"/>
      <c r="D96" s="15"/>
      <c r="E96" s="3"/>
      <c r="F96" s="2"/>
      <c r="G96" s="3"/>
      <c r="H96" s="2"/>
      <c r="I96" s="3"/>
      <c r="J96" s="2"/>
    </row>
    <row r="97" spans="1:10" ht="19.5" customHeight="1">
      <c r="A97" s="5"/>
      <c r="B97" s="85"/>
      <c r="C97" s="4"/>
      <c r="D97" s="109"/>
      <c r="E97" s="54"/>
      <c r="F97" s="109"/>
      <c r="G97" s="54"/>
      <c r="H97" s="89"/>
      <c r="I97" s="54"/>
      <c r="J97" s="89"/>
    </row>
    <row r="98" spans="1:10" ht="19.5" customHeight="1">
      <c r="A98" s="111" t="s">
        <v>216</v>
      </c>
      <c r="B98" s="85"/>
      <c r="C98" s="4"/>
      <c r="D98" s="109"/>
      <c r="E98" s="54"/>
      <c r="F98" s="109"/>
      <c r="G98" s="54"/>
      <c r="H98" s="89"/>
      <c r="I98" s="54"/>
      <c r="J98" s="89"/>
    </row>
    <row r="99" spans="1:10" ht="19.5" customHeight="1">
      <c r="A99" s="110"/>
      <c r="B99" s="85"/>
      <c r="C99" s="4"/>
      <c r="D99" s="109"/>
      <c r="E99" s="54"/>
      <c r="F99" s="109"/>
      <c r="G99" s="54"/>
      <c r="H99" s="109"/>
      <c r="I99" s="54"/>
      <c r="J99" s="89"/>
    </row>
    <row r="100" spans="1:10" ht="19.5" customHeight="1">
      <c r="A100" s="5" t="s">
        <v>240</v>
      </c>
      <c r="B100" s="85"/>
      <c r="C100" s="4"/>
      <c r="D100" s="109"/>
      <c r="E100" s="54"/>
      <c r="F100" s="89"/>
      <c r="G100" s="54"/>
      <c r="H100" s="109"/>
      <c r="I100" s="54"/>
      <c r="J100" s="109"/>
    </row>
    <row r="101" spans="1:10" ht="19.5" customHeight="1">
      <c r="A101" s="5" t="s">
        <v>233</v>
      </c>
      <c r="B101" s="85"/>
      <c r="C101" s="4"/>
      <c r="D101" s="13"/>
      <c r="E101" s="17"/>
      <c r="F101" s="19"/>
      <c r="G101" s="17"/>
      <c r="H101" s="19"/>
      <c r="I101" s="17"/>
      <c r="J101" s="19"/>
    </row>
    <row r="102" spans="1:10" ht="19.5" customHeight="1">
      <c r="A102" s="57" t="s">
        <v>217</v>
      </c>
    </row>
    <row r="103" spans="1:10" ht="19.5" customHeight="1">
      <c r="A103" s="6" t="s">
        <v>241</v>
      </c>
      <c r="D103" s="11"/>
      <c r="E103" s="17"/>
      <c r="F103" s="54"/>
      <c r="G103" s="54"/>
      <c r="H103" s="54"/>
      <c r="I103" s="54"/>
      <c r="J103" s="54"/>
    </row>
    <row r="104" spans="1:10" ht="19.5" customHeight="1">
      <c r="B104" s="85"/>
      <c r="C104" s="4"/>
    </row>
    <row r="105" spans="1:10" ht="19.5" customHeight="1">
      <c r="A105" s="5" t="s">
        <v>248</v>
      </c>
    </row>
    <row r="106" spans="1:10" ht="19.5" customHeight="1">
      <c r="A106" s="6" t="s">
        <v>249</v>
      </c>
    </row>
    <row r="107" spans="1:10" ht="19.5" customHeight="1">
      <c r="A107" s="57" t="s">
        <v>242</v>
      </c>
    </row>
    <row r="108" spans="1:10" ht="19.5" customHeight="1">
      <c r="A108" s="6"/>
    </row>
    <row r="109" spans="1:10" ht="19.5" customHeight="1">
      <c r="A109" s="57" t="s">
        <v>243</v>
      </c>
    </row>
    <row r="110" spans="1:10" ht="19.5" customHeight="1">
      <c r="A110" s="57" t="s">
        <v>250</v>
      </c>
    </row>
    <row r="111" spans="1:10" ht="19.5" customHeight="1">
      <c r="A111" s="57" t="s">
        <v>244</v>
      </c>
    </row>
    <row r="112" spans="1:10" ht="19.5" customHeight="1">
      <c r="A112" s="6"/>
    </row>
  </sheetData>
  <mergeCells count="14">
    <mergeCell ref="D4:F4"/>
    <mergeCell ref="H4:J4"/>
    <mergeCell ref="D5:F5"/>
    <mergeCell ref="H5:J5"/>
    <mergeCell ref="D6:F6"/>
    <mergeCell ref="H6:J6"/>
    <mergeCell ref="D53:F53"/>
    <mergeCell ref="H53:J53"/>
    <mergeCell ref="D55:J55"/>
    <mergeCell ref="D8:J8"/>
    <mergeCell ref="D51:F51"/>
    <mergeCell ref="H51:J51"/>
    <mergeCell ref="D52:F52"/>
    <mergeCell ref="H52:J52"/>
  </mergeCells>
  <pageMargins left="0.8" right="0.8" top="0.48" bottom="0.5" header="0.5" footer="0.5"/>
  <pageSetup paperSize="9" scale="69" firstPageNumber="14" fitToHeight="0" orientation="portrait" useFirstPageNumber="1" r:id="rId1"/>
  <headerFooter alignWithMargins="0">
    <oddFooter>&amp;L&amp;"Times New Roman,Regular"&amp;11   The accompanying notes form an integral part of the financial statements.
&amp;C&amp;"Times New Roman,Regular"&amp;11&amp;P</oddFooter>
  </headerFooter>
  <rowBreaks count="2" manualBreakCount="2">
    <brk id="47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BS6-8</vt:lpstr>
      <vt:lpstr>PL9</vt:lpstr>
      <vt:lpstr>SCE18-Conso10</vt:lpstr>
      <vt:lpstr>SCE18-Conso11</vt:lpstr>
      <vt:lpstr>SCE18-Separate12</vt:lpstr>
      <vt:lpstr>SCF14</vt:lpstr>
      <vt:lpstr>'BS6-8'!Print_Area</vt:lpstr>
      <vt:lpstr>'PL9'!Print_Area</vt:lpstr>
      <vt:lpstr>'SCE18-Conso10'!Print_Area</vt:lpstr>
      <vt:lpstr>'SCE18-Conso11'!Print_Area</vt:lpstr>
      <vt:lpstr>'SCE18-Separate12'!Print_Area</vt:lpstr>
      <vt:lpstr>'SCF14'!Print_Area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Thai GAAP 2019 PAE IFS (Eng)_Financial statements</dc:title>
  <dc:creator>KPMG</dc:creator>
  <cp:lastModifiedBy>Nopparat, Suriyaworapant</cp:lastModifiedBy>
  <cp:lastPrinted>2021-02-18T04:31:21Z</cp:lastPrinted>
  <dcterms:created xsi:type="dcterms:W3CDTF">2006-01-06T08:39:44Z</dcterms:created>
  <dcterms:modified xsi:type="dcterms:W3CDTF">2021-02-21T14:42:40Z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