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ngamprasertsuk\Documents\Back up 2022\Engagement 2016\My port\1.CPN Group\2022\GLAND\2022\YE 2022\Roll FS\Soft file SEC GLAND_YE 2022\"/>
    </mc:Choice>
  </mc:AlternateContent>
  <xr:revisionPtr revIDLastSave="0" documentId="13_ncr:1_{FF5DABBD-E2A6-4BD2-9EDC-D9E7C36FA14D}" xr6:coauthVersionLast="47" xr6:coauthVersionMax="47" xr10:uidLastSave="{00000000-0000-0000-0000-000000000000}"/>
  <bookViews>
    <workbookView xWindow="-110" yWindow="-110" windowWidth="19420" windowHeight="11620" tabRatio="830" xr2:uid="{00000000-000D-0000-FFFF-FFFF00000000}"/>
  </bookViews>
  <sheets>
    <sheet name="BS6-8" sheetId="1" r:id="rId1"/>
    <sheet name="PL9" sheetId="15" r:id="rId2"/>
    <sheet name="SCE-Conso 11" sheetId="24" r:id="rId3"/>
    <sheet name="SCE-Conso12" sheetId="25" r:id="rId4"/>
    <sheet name="SCE-Separate13-14" sheetId="22" r:id="rId5"/>
    <sheet name="SCF15-16" sheetId="23" r:id="rId6"/>
  </sheets>
  <definedNames>
    <definedName name="_xlnm._FilterDatabase" localSheetId="0" hidden="1">'BS6-8'!$A$1:$N$107</definedName>
    <definedName name="_Hlk120336604" localSheetId="5">'SCF15-16'!#REF!</definedName>
    <definedName name="_xlnm.Print_Area" localSheetId="0">'BS6-8'!$A$1:$J$105</definedName>
    <definedName name="_xlnm.Print_Area" localSheetId="1">'PL9'!$A$1:$J$66</definedName>
    <definedName name="_xlnm.Print_Area" localSheetId="2">'SCE-Conso 11'!$A$1:$Y$23</definedName>
    <definedName name="_xlnm.Print_Area" localSheetId="3">'SCE-Conso12'!$A$1:$Y$24</definedName>
    <definedName name="_xlnm.Print_Area" localSheetId="4">'SCE-Separate13-14'!$A$1:$K$40</definedName>
    <definedName name="_xlnm.Print_Area" localSheetId="5">'SCF15-16'!$A$1:$I$90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4" i="22" l="1"/>
  <c r="I33" i="22"/>
  <c r="I80" i="23"/>
  <c r="G80" i="23"/>
  <c r="U18" i="25"/>
  <c r="Y18" i="25" s="1"/>
  <c r="M18" i="25"/>
  <c r="D65" i="15"/>
  <c r="D60" i="15"/>
  <c r="D62" i="15"/>
  <c r="D55" i="15"/>
  <c r="D57" i="15"/>
  <c r="D70" i="1"/>
  <c r="J70" i="1"/>
  <c r="H70" i="1"/>
  <c r="F70" i="1"/>
  <c r="E70" i="1"/>
  <c r="G70" i="1"/>
  <c r="I70" i="1"/>
  <c r="J31" i="1"/>
  <c r="G67" i="23" l="1"/>
  <c r="C26" i="23"/>
  <c r="C39" i="23" s="1"/>
  <c r="H15" i="15"/>
  <c r="C80" i="23" l="1"/>
  <c r="E80" i="23"/>
  <c r="I67" i="23"/>
  <c r="C67" i="23"/>
  <c r="E67" i="23"/>
  <c r="I26" i="23"/>
  <c r="I39" i="23" s="1"/>
  <c r="I42" i="23" s="1"/>
  <c r="G26" i="23"/>
  <c r="G39" i="23" s="1"/>
  <c r="G42" i="23" s="1"/>
  <c r="C42" i="23"/>
  <c r="E26" i="23"/>
  <c r="E39" i="23" s="1"/>
  <c r="E42" i="23" s="1"/>
  <c r="I35" i="22"/>
  <c r="I37" i="22" s="1"/>
  <c r="K37" i="22" s="1"/>
  <c r="I16" i="22"/>
  <c r="K33" i="22"/>
  <c r="K30" i="22"/>
  <c r="K18" i="22"/>
  <c r="K16" i="22"/>
  <c r="K15" i="22"/>
  <c r="K14" i="22"/>
  <c r="K11" i="22"/>
  <c r="O22" i="25"/>
  <c r="K22" i="25"/>
  <c r="I22" i="25"/>
  <c r="G22" i="25"/>
  <c r="E22" i="25"/>
  <c r="C22" i="25"/>
  <c r="W20" i="25"/>
  <c r="W22" i="25" s="1"/>
  <c r="U20" i="25"/>
  <c r="U22" i="25" s="1"/>
  <c r="S20" i="25"/>
  <c r="S22" i="25" s="1"/>
  <c r="Q20" i="25"/>
  <c r="Q22" i="25" s="1"/>
  <c r="M20" i="25"/>
  <c r="M22" i="25" s="1"/>
  <c r="Y15" i="25"/>
  <c r="O22" i="24"/>
  <c r="K22" i="24"/>
  <c r="I22" i="24"/>
  <c r="G22" i="24"/>
  <c r="E22" i="24"/>
  <c r="C22" i="24"/>
  <c r="W20" i="24"/>
  <c r="W22" i="24" s="1"/>
  <c r="U20" i="24"/>
  <c r="U22" i="24" s="1"/>
  <c r="Y22" i="24" s="1"/>
  <c r="S20" i="24"/>
  <c r="S22" i="24" s="1"/>
  <c r="Q20" i="24"/>
  <c r="Q22" i="24" s="1"/>
  <c r="M20" i="24"/>
  <c r="M22" i="24" s="1"/>
  <c r="Y19" i="24"/>
  <c r="Y18" i="24"/>
  <c r="Y15" i="24"/>
  <c r="J62" i="15"/>
  <c r="H62" i="15"/>
  <c r="F62" i="15"/>
  <c r="J57" i="15"/>
  <c r="H57" i="15"/>
  <c r="F57" i="15"/>
  <c r="J50" i="15"/>
  <c r="J51" i="15" s="1"/>
  <c r="H50" i="15"/>
  <c r="H51" i="15" s="1"/>
  <c r="D50" i="15"/>
  <c r="D51" i="15" s="1"/>
  <c r="F50" i="15"/>
  <c r="F51" i="15" s="1"/>
  <c r="J23" i="15"/>
  <c r="H23" i="15"/>
  <c r="H25" i="15" s="1"/>
  <c r="H31" i="15" s="1"/>
  <c r="H33" i="15" s="1"/>
  <c r="D23" i="15"/>
  <c r="F23" i="15"/>
  <c r="J15" i="15"/>
  <c r="D15" i="15"/>
  <c r="F15" i="15"/>
  <c r="C82" i="23" l="1"/>
  <c r="C84" i="23" s="1"/>
  <c r="F25" i="15"/>
  <c r="F31" i="15" s="1"/>
  <c r="F33" i="15" s="1"/>
  <c r="F52" i="15" s="1"/>
  <c r="J25" i="15"/>
  <c r="J31" i="15" s="1"/>
  <c r="J33" i="15" s="1"/>
  <c r="J52" i="15" s="1"/>
  <c r="I82" i="23"/>
  <c r="I84" i="23" s="1"/>
  <c r="E82" i="23"/>
  <c r="E84" i="23" s="1"/>
  <c r="G82" i="23"/>
  <c r="G84" i="23" s="1"/>
  <c r="H52" i="15"/>
  <c r="D25" i="15"/>
  <c r="D31" i="15" s="1"/>
  <c r="D33" i="15" s="1"/>
  <c r="D52" i="15" s="1"/>
  <c r="K35" i="22"/>
  <c r="Y22" i="25"/>
  <c r="Y20" i="25"/>
  <c r="Y20" i="24"/>
  <c r="J100" i="1" l="1"/>
  <c r="J102" i="1" s="1"/>
  <c r="H100" i="1"/>
  <c r="H102" i="1" s="1"/>
  <c r="D100" i="1"/>
  <c r="D102" i="1" s="1"/>
  <c r="F100" i="1"/>
  <c r="F102" i="1" s="1"/>
  <c r="J59" i="1"/>
  <c r="H59" i="1"/>
  <c r="D59" i="1"/>
  <c r="F59" i="1"/>
  <c r="F72" i="1" s="1"/>
  <c r="H31" i="1"/>
  <c r="D31" i="1"/>
  <c r="F31" i="1"/>
  <c r="J17" i="1"/>
  <c r="J33" i="1" s="1"/>
  <c r="H17" i="1"/>
  <c r="D17" i="1"/>
  <c r="F17" i="1"/>
  <c r="F33" i="1" l="1"/>
  <c r="F104" i="1"/>
  <c r="J72" i="1"/>
  <c r="J104" i="1" s="1"/>
  <c r="H72" i="1"/>
  <c r="H104" i="1" s="1"/>
  <c r="D72" i="1"/>
  <c r="D104" i="1" s="1"/>
  <c r="H33" i="1"/>
  <c r="D33" i="1"/>
</calcChain>
</file>

<file path=xl/sharedStrings.xml><?xml version="1.0" encoding="utf-8"?>
<sst xmlns="http://schemas.openxmlformats.org/spreadsheetml/2006/main" count="416" uniqueCount="246">
  <si>
    <t>Current assets</t>
  </si>
  <si>
    <t xml:space="preserve">Cash and cash equivalents </t>
  </si>
  <si>
    <t xml:space="preserve">Total current assets </t>
  </si>
  <si>
    <t>Assets</t>
  </si>
  <si>
    <t>Non-current assets</t>
  </si>
  <si>
    <t>Investments in subsidiaries</t>
  </si>
  <si>
    <t>Investment properties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</si>
  <si>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</si>
  <si>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</si>
  <si>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</si>
  <si>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</si>
  <si>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</si>
  <si>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</si>
  <si>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</si>
  <si>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 xml:space="preserve">Total current liabilities </t>
  </si>
  <si>
    <t xml:space="preserve">Non-current liabilities </t>
  </si>
  <si>
    <t>Deferred tax liabilities</t>
  </si>
  <si>
    <t xml:space="preserve">Total non-current liabilities </t>
  </si>
  <si>
    <t>Total liabilities</t>
  </si>
  <si>
    <t>Non-controlling interests</t>
  </si>
  <si>
    <t>Total liabilities and equity</t>
  </si>
  <si>
    <t>Note</t>
  </si>
  <si>
    <t>paid-up</t>
  </si>
  <si>
    <t>share capital</t>
  </si>
  <si>
    <t>Legal</t>
  </si>
  <si>
    <t>reserve</t>
  </si>
  <si>
    <t>attributable to</t>
  </si>
  <si>
    <t>Non-</t>
  </si>
  <si>
    <t xml:space="preserve">controlling </t>
  </si>
  <si>
    <t>Total</t>
  </si>
  <si>
    <t>equity</t>
  </si>
  <si>
    <t>Cash flows from operating activities</t>
  </si>
  <si>
    <t>Finance costs</t>
  </si>
  <si>
    <t>Cash flows from financing activities</t>
  </si>
  <si>
    <t>Interest paid</t>
  </si>
  <si>
    <t>Cash flows from investing activities</t>
  </si>
  <si>
    <t>Non-cash transactions</t>
  </si>
  <si>
    <t>Consolidated financial</t>
  </si>
  <si>
    <t>Separate financial</t>
  </si>
  <si>
    <t xml:space="preserve">  Appropriated</t>
  </si>
  <si>
    <t xml:space="preserve">    Legal reserve</t>
  </si>
  <si>
    <t xml:space="preserve">   Non-controlling interests</t>
  </si>
  <si>
    <t>owners of</t>
  </si>
  <si>
    <t xml:space="preserve">Net cash from (used in) investing activities  </t>
  </si>
  <si>
    <t>Expenses</t>
  </si>
  <si>
    <t>Total expenses</t>
  </si>
  <si>
    <t xml:space="preserve">  Authorised share capital</t>
  </si>
  <si>
    <t xml:space="preserve">  Issued and paid-up share capital</t>
  </si>
  <si>
    <t xml:space="preserve">Share capital: </t>
  </si>
  <si>
    <t>31 December</t>
  </si>
  <si>
    <t>Statement of financial position</t>
  </si>
  <si>
    <t>Year ended 31 December</t>
  </si>
  <si>
    <t>Statement of changes in equity</t>
  </si>
  <si>
    <t>Statement of cash flows</t>
  </si>
  <si>
    <t xml:space="preserve">Investments in associates </t>
  </si>
  <si>
    <t>Non-current provisions for employee benefits</t>
  </si>
  <si>
    <t>premium</t>
  </si>
  <si>
    <t>Share</t>
  </si>
  <si>
    <t>Tax expense</t>
  </si>
  <si>
    <t xml:space="preserve">Acquisition of property, plant and equipment  </t>
  </si>
  <si>
    <t>Acquisition of intangible assets</t>
  </si>
  <si>
    <t>Equity</t>
  </si>
  <si>
    <t>Total equity</t>
  </si>
  <si>
    <t>the parent</t>
  </si>
  <si>
    <t xml:space="preserve">   Owners of the parent</t>
  </si>
  <si>
    <t>Cash and cash equivalents at 31 December</t>
  </si>
  <si>
    <t>Depreciation and amortisation</t>
  </si>
  <si>
    <t>Property, plant and equipment</t>
  </si>
  <si>
    <t xml:space="preserve">Other income </t>
  </si>
  <si>
    <t>Grand Canal Land Public Company Limited and its subsidiaries</t>
  </si>
  <si>
    <t>statements</t>
  </si>
  <si>
    <t>(in Baht)</t>
  </si>
  <si>
    <t>Short-term loans to related parties</t>
  </si>
  <si>
    <t>Restricted bank deposits</t>
  </si>
  <si>
    <t>Long-term loans to related parties</t>
  </si>
  <si>
    <t>Intangible assets</t>
  </si>
  <si>
    <t>8, 16</t>
  </si>
  <si>
    <t>Short-term loans from financial institutions</t>
  </si>
  <si>
    <t>Retention payable</t>
  </si>
  <si>
    <t>Short-term loans from related parties</t>
  </si>
  <si>
    <t xml:space="preserve">Current portion of advance rental </t>
  </si>
  <si>
    <t xml:space="preserve">   and service income</t>
  </si>
  <si>
    <t>Contractor payables</t>
  </si>
  <si>
    <t>Long-term loans from financial institutions</t>
  </si>
  <si>
    <t>Advance rental and service income</t>
  </si>
  <si>
    <t>Rental and service retention</t>
  </si>
  <si>
    <t>Current portion of debentures</t>
  </si>
  <si>
    <t>Share premium</t>
  </si>
  <si>
    <t>Adjustment to present assets purchased</t>
  </si>
  <si>
    <t xml:space="preserve">    under common control at book value</t>
  </si>
  <si>
    <t>Adjustment of equity interests</t>
  </si>
  <si>
    <t xml:space="preserve">    under reverse acquisition</t>
  </si>
  <si>
    <t>Retained earnings</t>
  </si>
  <si>
    <t xml:space="preserve">  Unappropriated</t>
  </si>
  <si>
    <r>
      <t xml:space="preserve">Other components of </t>
    </r>
    <r>
      <rPr>
        <sz val="11"/>
        <rFont val="Times New Roman"/>
        <family val="1"/>
      </rPr>
      <t>equity</t>
    </r>
  </si>
  <si>
    <t>Equity attributable to owners of the parent</t>
  </si>
  <si>
    <t>Statement of comprehensive income</t>
  </si>
  <si>
    <t>Revenue from rental and rendering services</t>
  </si>
  <si>
    <t>Interest income</t>
  </si>
  <si>
    <t>Cost of rent and services</t>
  </si>
  <si>
    <t>Cost of sales of real estate</t>
  </si>
  <si>
    <t>Administrative expenses</t>
  </si>
  <si>
    <t>Profit before income tax expense</t>
  </si>
  <si>
    <t>Profit for the year</t>
  </si>
  <si>
    <t>Profit attributable to:</t>
  </si>
  <si>
    <t>Basic earnings per share</t>
  </si>
  <si>
    <t>Consolidated financial statements</t>
  </si>
  <si>
    <t>Adjustment</t>
  </si>
  <si>
    <t xml:space="preserve">to present </t>
  </si>
  <si>
    <t>assets purchased</t>
  </si>
  <si>
    <t>Adjustment of</t>
  </si>
  <si>
    <t xml:space="preserve"> Adjustment for </t>
  </si>
  <si>
    <t xml:space="preserve"> Issued and </t>
  </si>
  <si>
    <t xml:space="preserve">under common </t>
  </si>
  <si>
    <t xml:space="preserve"> equity interests</t>
  </si>
  <si>
    <t xml:space="preserve"> change in </t>
  </si>
  <si>
    <t>control at</t>
  </si>
  <si>
    <t>under reverse</t>
  </si>
  <si>
    <t xml:space="preserve"> interest in </t>
  </si>
  <si>
    <t>book value</t>
  </si>
  <si>
    <t>acquisition</t>
  </si>
  <si>
    <t xml:space="preserve"> reserve</t>
  </si>
  <si>
    <t>Unappropriated</t>
  </si>
  <si>
    <t xml:space="preserve"> the subsidiary </t>
  </si>
  <si>
    <t xml:space="preserve">interests </t>
  </si>
  <si>
    <t xml:space="preserve">  Profit</t>
  </si>
  <si>
    <t>Separate financial statements</t>
  </si>
  <si>
    <t xml:space="preserve">Total </t>
  </si>
  <si>
    <t>Gain on sales of property, plant and equipment</t>
  </si>
  <si>
    <t>Realisation of advance rental and service income</t>
  </si>
  <si>
    <t xml:space="preserve">Change in operating assets and liabilities </t>
  </si>
  <si>
    <t>Retention payables</t>
  </si>
  <si>
    <t xml:space="preserve">Rental and service retention </t>
  </si>
  <si>
    <t xml:space="preserve">Taxes received </t>
  </si>
  <si>
    <t>Taxes paid</t>
  </si>
  <si>
    <t>Acquisition of invesment properties</t>
  </si>
  <si>
    <t xml:space="preserve">Interest received </t>
  </si>
  <si>
    <t>Repayment of debentures</t>
  </si>
  <si>
    <t>Net cash flows from (used in) financing activities</t>
  </si>
  <si>
    <t xml:space="preserve">Cash and cash equivalents at 1 January </t>
  </si>
  <si>
    <t>Proceeds from sales invesment properties</t>
  </si>
  <si>
    <t>Adjustments to reconcile profit to cash receipt (payments)</t>
  </si>
  <si>
    <t>Comprehensive income for the year</t>
  </si>
  <si>
    <t>Total comprehensive income for the year</t>
  </si>
  <si>
    <t>Deposits and advance received from customers</t>
  </si>
  <si>
    <t>Selling expenses</t>
  </si>
  <si>
    <t xml:space="preserve">  (6,535,484,202 ordinary shares, par value </t>
  </si>
  <si>
    <t xml:space="preserve">   at Baht 1 per share)</t>
  </si>
  <si>
    <t>Loss on changes in fair value of investment properties</t>
  </si>
  <si>
    <t xml:space="preserve">    for using equity method</t>
  </si>
  <si>
    <t>Trade and other receivables</t>
  </si>
  <si>
    <t xml:space="preserve">Payment for short-term loans to related parties </t>
  </si>
  <si>
    <t xml:space="preserve">Proceeds from repayment of long-term loans to related parties </t>
  </si>
  <si>
    <t>Payment for long-term loans to related parties</t>
  </si>
  <si>
    <t xml:space="preserve">Proceed from sale of other current financial assets  </t>
  </si>
  <si>
    <t xml:space="preserve">Acquisition of other current financial assests </t>
  </si>
  <si>
    <t xml:space="preserve">   - investment in debt securities</t>
  </si>
  <si>
    <t xml:space="preserve">Other current financial assets - investment </t>
  </si>
  <si>
    <t xml:space="preserve">   in debt securities</t>
  </si>
  <si>
    <t>Current portion of lease liabilities</t>
  </si>
  <si>
    <t>Lease liabilities</t>
  </si>
  <si>
    <t>Other components of equity</t>
  </si>
  <si>
    <t xml:space="preserve">Gain on  </t>
  </si>
  <si>
    <t xml:space="preserve"> investments in  </t>
  </si>
  <si>
    <t>equity instruments</t>
  </si>
  <si>
    <t xml:space="preserve">designated at fair </t>
  </si>
  <si>
    <t xml:space="preserve">value through other </t>
  </si>
  <si>
    <t>comprehensive</t>
  </si>
  <si>
    <t> income</t>
  </si>
  <si>
    <t>other</t>
  </si>
  <si>
    <t> components</t>
  </si>
  <si>
    <t>of equity</t>
  </si>
  <si>
    <t>Trade and other payables</t>
  </si>
  <si>
    <t>20, 21</t>
  </si>
  <si>
    <t>Profit from operating activities</t>
  </si>
  <si>
    <t>Share of profit of joint venture and associates accounted</t>
  </si>
  <si>
    <t>Gain on sales of investment in debt securities</t>
  </si>
  <si>
    <t>Current income tax payable</t>
  </si>
  <si>
    <t xml:space="preserve">  (6,499,829,661 ordinary shares, par value </t>
  </si>
  <si>
    <t>Revenue from sales of real estate</t>
  </si>
  <si>
    <t>Provision for employee benefits</t>
  </si>
  <si>
    <t>Proceeds from sales of equipment</t>
  </si>
  <si>
    <t>Proceeds from repayment of short-term loans to related parties</t>
  </si>
  <si>
    <t>Repayment of short-term loans from financial institutions</t>
  </si>
  <si>
    <t>Repayment of long-term loans from financial institutions</t>
  </si>
  <si>
    <t>Real estate projects development for sale</t>
  </si>
  <si>
    <t xml:space="preserve">Trade and other payables </t>
  </si>
  <si>
    <t>Real estate development for sale</t>
  </si>
  <si>
    <t>Repayment of short-term loans from related parties</t>
  </si>
  <si>
    <t>Payment of lease liabilities</t>
  </si>
  <si>
    <t>Real estate development for sale decrease</t>
  </si>
  <si>
    <t xml:space="preserve">   from transfer to cost of sale</t>
  </si>
  <si>
    <t>Net increase (decrease) in cash and cash equivalents</t>
  </si>
  <si>
    <t>Year ended 31 December 2021</t>
  </si>
  <si>
    <t>Balance at 31 December 2021</t>
  </si>
  <si>
    <t>Balance at 1 January 2021</t>
  </si>
  <si>
    <t>5, 16</t>
  </si>
  <si>
    <t xml:space="preserve">Other comprehensive income </t>
  </si>
  <si>
    <t>Loss on remeasurements of defined benefit plans</t>
  </si>
  <si>
    <t xml:space="preserve">Gain on investments in equity instruments </t>
  </si>
  <si>
    <t xml:space="preserve">     designated at FVOCI</t>
  </si>
  <si>
    <t>Income tax relating to items that will not be reclassified</t>
  </si>
  <si>
    <t>Total items that will not be reclassified to profit or loss</t>
  </si>
  <si>
    <t>Total comprehensive income attributable to:</t>
  </si>
  <si>
    <t xml:space="preserve">  Owners of parent</t>
  </si>
  <si>
    <t xml:space="preserve">  Non-controlling interests</t>
  </si>
  <si>
    <r>
      <t xml:space="preserve">Earnings per share </t>
    </r>
    <r>
      <rPr>
        <b/>
        <i/>
        <sz val="11"/>
        <rFont val="Times New Roman"/>
        <family val="1"/>
      </rPr>
      <t xml:space="preserve">(in Baht)  </t>
    </r>
  </si>
  <si>
    <t>Other non-current financial asset - investment</t>
  </si>
  <si>
    <t xml:space="preserve">   in equity securities</t>
  </si>
  <si>
    <t>Current portion of long-term loans from</t>
  </si>
  <si>
    <t xml:space="preserve">    financial institutions</t>
  </si>
  <si>
    <t xml:space="preserve">   in accordance with TFRS9</t>
  </si>
  <si>
    <t xml:space="preserve">Items that will not be reclassified subsequently </t>
  </si>
  <si>
    <t xml:space="preserve">     to profit or loss</t>
  </si>
  <si>
    <t xml:space="preserve">  Other comprehensive income </t>
  </si>
  <si>
    <t>Trade receivables</t>
  </si>
  <si>
    <t>Other current receivables</t>
  </si>
  <si>
    <t>Net cash flows from (used in) operating activities</t>
  </si>
  <si>
    <t>Share of profit of associates</t>
  </si>
  <si>
    <t>Paid for employee benefits</t>
  </si>
  <si>
    <t>5, 7</t>
  </si>
  <si>
    <t>11, 24</t>
  </si>
  <si>
    <t>5, 13, 16</t>
  </si>
  <si>
    <t>5, 14</t>
  </si>
  <si>
    <t>Year ended 31 December 2022</t>
  </si>
  <si>
    <t>Balance at 1 January 2022</t>
  </si>
  <si>
    <t>Balance at 31 December 2022</t>
  </si>
  <si>
    <t>Income</t>
  </si>
  <si>
    <t>Total income</t>
  </si>
  <si>
    <t>(Reversal of) impairment loss</t>
  </si>
  <si>
    <t>Net cash generated from (used in) operations</t>
  </si>
  <si>
    <t>Other comprehensive income for the year, net of tax</t>
  </si>
  <si>
    <t>Gain on changes in fair value of investment properties</t>
  </si>
  <si>
    <t>Contractor payables which payments have not yet been made</t>
  </si>
  <si>
    <t>Trade accounts payable from real estate projects under development</t>
  </si>
  <si>
    <t>Borrowing costs relating to the acquisition of assets</t>
  </si>
  <si>
    <t xml:space="preserve">Long-term loans from related parties </t>
  </si>
  <si>
    <t xml:space="preserve">Other non-current liabilities </t>
  </si>
  <si>
    <t>Repayment of long-term loans from related parties</t>
  </si>
  <si>
    <t xml:space="preserve">Reversal of (impairment loss)  determined </t>
  </si>
  <si>
    <t>(Gain) loss on changes in fair value of investment properties</t>
  </si>
  <si>
    <t xml:space="preserve">(Gain) loss on fair value adjustment - investment in debt securities </t>
  </si>
  <si>
    <t xml:space="preserve">   which payments have not yet been made</t>
  </si>
  <si>
    <t xml:space="preserve">Proceeds from short-term loans from related parties </t>
  </si>
  <si>
    <t xml:space="preserve">Proceeds from long-term loans from related parties </t>
  </si>
  <si>
    <t>Proceeds from short-term loans from financial institutions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</si>
</sst>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?_);_(@_)"/>
    <numFmt numFmtId="166" formatCode="_(* #,##0_);_(* \(#,##0\);_(* &quot;-&quot;???_);_(@_)"/>
    <numFmt numFmtId="167" formatCode="_(* #,##0.000_);_(* \(#,##0.000\);_(* &quot;-&quot;??_);_(@_)"/>
  </numFmts>
  <fonts count="20">
    <font>
      <sz val="15"/>
      <name val="Angsana New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i/>
      <sz val="12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Arial"/>
      <family val="2"/>
    </font>
    <font>
      <sz val="10"/>
      <name val="ApFont"/>
    </font>
    <font>
      <b/>
      <i/>
      <sz val="12"/>
      <color indexed="12"/>
      <name val="Times New Roman"/>
      <family val="1"/>
    </font>
    <font>
      <sz val="15"/>
      <name val="Angsana New"/>
      <family val="1"/>
    </font>
    <font>
      <sz val="16"/>
      <name val="Angsana New"/>
      <family val="1"/>
    </font>
    <font>
      <b/>
      <sz val="16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14" fillId="0" borderId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5" fillId="0" borderId="0"/>
  </cellStyleXfs>
  <cellXfs count="249">
    <xf numFmtId="0" fontId="0" fillId="0" borderId="0" xfId="0"/>
    <xf numFmtId="0" fontId="3" fillId="0" borderId="0" xfId="0" applyFont="1" applyFill="1" applyAlignment="1">
      <alignment horizontal="left"/>
    </xf>
    <xf numFmtId="37" fontId="3" fillId="0" borderId="0" xfId="0" applyNumberFormat="1" applyFont="1" applyFill="1" applyBorder="1" applyAlignment="1"/>
    <xf numFmtId="37" fontId="3" fillId="0" borderId="0" xfId="0" applyNumberFormat="1" applyFon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7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7" fontId="3" fillId="0" borderId="0" xfId="0" applyNumberFormat="1" applyFont="1" applyFill="1" applyAlignment="1">
      <alignment horizontal="right"/>
    </xf>
    <xf numFmtId="43" fontId="5" fillId="0" borderId="0" xfId="1" applyFont="1" applyFill="1" applyBorder="1" applyAlignment="1">
      <alignment horizontal="right"/>
    </xf>
    <xf numFmtId="37" fontId="5" fillId="0" borderId="0" xfId="0" applyNumberFormat="1" applyFont="1" applyFill="1" applyAlignment="1">
      <alignment horizontal="right"/>
    </xf>
    <xf numFmtId="37" fontId="5" fillId="0" borderId="0" xfId="0" applyNumberFormat="1" applyFont="1" applyFill="1" applyBorder="1" applyAlignment="1">
      <alignment horizontal="right"/>
    </xf>
    <xf numFmtId="37" fontId="3" fillId="0" borderId="2" xfId="0" applyNumberFormat="1" applyFont="1" applyFill="1" applyBorder="1" applyAlignment="1">
      <alignment horizontal="right"/>
    </xf>
    <xf numFmtId="37" fontId="3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37" fontId="5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wrapText="1"/>
    </xf>
    <xf numFmtId="0" fontId="9" fillId="0" borderId="0" xfId="0" applyFont="1" applyFill="1" applyAlignment="1"/>
    <xf numFmtId="0" fontId="10" fillId="0" borderId="0" xfId="0" applyFont="1" applyFill="1" applyAlignment="1">
      <alignment horizontal="left"/>
    </xf>
    <xf numFmtId="0" fontId="8" fillId="0" borderId="0" xfId="0" applyFont="1" applyFill="1" applyAlignment="1"/>
    <xf numFmtId="0" fontId="3" fillId="0" borderId="0" xfId="0" applyFont="1" applyFill="1" applyBorder="1" applyAlignment="1"/>
    <xf numFmtId="0" fontId="11" fillId="0" borderId="0" xfId="0" applyFont="1" applyFill="1" applyAlignment="1">
      <alignment horizontal="center"/>
    </xf>
    <xf numFmtId="37" fontId="10" fillId="0" borderId="0" xfId="0" applyNumberFormat="1" applyFont="1" applyFill="1" applyBorder="1" applyAlignment="1"/>
    <xf numFmtId="37" fontId="10" fillId="0" borderId="0" xfId="0" applyNumberFormat="1" applyFont="1" applyFill="1" applyAlignment="1"/>
    <xf numFmtId="0" fontId="8" fillId="0" borderId="0" xfId="0" applyFont="1" applyFill="1" applyAlignment="1">
      <alignment horizontal="center"/>
    </xf>
    <xf numFmtId="0" fontId="12" fillId="0" borderId="0" xfId="0" applyFont="1" applyFill="1" applyAlignment="1"/>
    <xf numFmtId="0" fontId="11" fillId="0" borderId="0" xfId="0" applyFont="1" applyFill="1" applyAlignment="1"/>
    <xf numFmtId="37" fontId="3" fillId="0" borderId="3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9" fillId="0" borderId="0" xfId="0" applyFont="1" applyFill="1" applyBorder="1" applyAlignment="1"/>
    <xf numFmtId="0" fontId="8" fillId="0" borderId="0" xfId="0" applyFont="1" applyFill="1" applyBorder="1" applyAlignment="1"/>
    <xf numFmtId="0" fontId="5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/>
    </xf>
    <xf numFmtId="164" fontId="3" fillId="0" borderId="3" xfId="1" applyNumberFormat="1" applyFont="1" applyFill="1" applyBorder="1" applyAlignment="1">
      <alignment horizontal="right"/>
    </xf>
    <xf numFmtId="0" fontId="3" fillId="0" borderId="0" xfId="0" applyFont="1" applyFill="1" applyAlignment="1">
      <alignment wrapText="1"/>
    </xf>
    <xf numFmtId="0" fontId="5" fillId="0" borderId="0" xfId="0" applyFont="1" applyFill="1"/>
    <xf numFmtId="164" fontId="3" fillId="0" borderId="0" xfId="1" applyNumberFormat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4" fillId="0" borderId="0" xfId="0" applyFont="1" applyFill="1" applyAlignment="1">
      <alignment wrapText="1"/>
    </xf>
    <xf numFmtId="0" fontId="6" fillId="0" borderId="0" xfId="0" applyFont="1" applyFill="1"/>
    <xf numFmtId="164" fontId="5" fillId="0" borderId="0" xfId="1" applyNumberFormat="1" applyFont="1" applyFill="1" applyAlignment="1"/>
    <xf numFmtId="0" fontId="3" fillId="0" borderId="0" xfId="0" applyFont="1" applyFill="1" applyAlignment="1"/>
    <xf numFmtId="0" fontId="5" fillId="0" borderId="0" xfId="0" applyFont="1" applyFill="1" applyAlignment="1"/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164" fontId="5" fillId="0" borderId="0" xfId="1" applyNumberFormat="1" applyFont="1" applyFill="1" applyAlignment="1">
      <alignment horizontal="right"/>
    </xf>
    <xf numFmtId="164" fontId="5" fillId="0" borderId="1" xfId="1" applyNumberFormat="1" applyFont="1" applyFill="1" applyBorder="1" applyAlignment="1"/>
    <xf numFmtId="0" fontId="7" fillId="0" borderId="0" xfId="0" applyFont="1" applyFill="1" applyAlignment="1">
      <alignment horizontal="center"/>
    </xf>
    <xf numFmtId="164" fontId="5" fillId="0" borderId="0" xfId="1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164" fontId="5" fillId="0" borderId="0" xfId="1" applyNumberFormat="1" applyFont="1" applyFill="1" applyBorder="1" applyAlignment="1"/>
    <xf numFmtId="164" fontId="3" fillId="0" borderId="3" xfId="1" applyNumberFormat="1" applyFont="1" applyFill="1" applyBorder="1" applyAlignment="1"/>
    <xf numFmtId="164" fontId="3" fillId="0" borderId="0" xfId="1" applyNumberFormat="1" applyFont="1" applyFill="1" applyAlignment="1"/>
    <xf numFmtId="164" fontId="3" fillId="0" borderId="0" xfId="1" applyNumberFormat="1" applyFont="1" applyFill="1" applyBorder="1" applyAlignment="1"/>
    <xf numFmtId="164" fontId="3" fillId="0" borderId="5" xfId="1" applyNumberFormat="1" applyFont="1" applyFill="1" applyBorder="1" applyAlignment="1"/>
    <xf numFmtId="164" fontId="3" fillId="0" borderId="2" xfId="1" applyNumberFormat="1" applyFont="1" applyFill="1" applyBorder="1" applyAlignment="1"/>
    <xf numFmtId="164" fontId="3" fillId="0" borderId="6" xfId="1" applyNumberFormat="1" applyFont="1" applyFill="1" applyBorder="1" applyAlignment="1"/>
    <xf numFmtId="164" fontId="9" fillId="0" borderId="0" xfId="1" applyNumberFormat="1" applyFont="1" applyFill="1" applyAlignment="1"/>
    <xf numFmtId="164" fontId="9" fillId="0" borderId="0" xfId="1" applyNumberFormat="1" applyFont="1" applyFill="1" applyBorder="1" applyAlignment="1"/>
    <xf numFmtId="164" fontId="8" fillId="0" borderId="0" xfId="1" applyNumberFormat="1" applyFont="1" applyFill="1" applyAlignment="1"/>
    <xf numFmtId="164" fontId="8" fillId="0" borderId="0" xfId="1" applyNumberFormat="1" applyFont="1" applyFill="1" applyBorder="1" applyAlignment="1"/>
    <xf numFmtId="164" fontId="5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right"/>
    </xf>
    <xf numFmtId="0" fontId="7" fillId="0" borderId="0" xfId="0" applyFont="1" applyFill="1" applyAlignment="1">
      <alignment horizontal="center" wrapText="1"/>
    </xf>
    <xf numFmtId="164" fontId="3" fillId="0" borderId="1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wrapText="1"/>
    </xf>
    <xf numFmtId="165" fontId="5" fillId="0" borderId="0" xfId="0" applyNumberFormat="1" applyFont="1" applyFill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5" fillId="0" borderId="0" xfId="0" applyFont="1"/>
    <xf numFmtId="0" fontId="5" fillId="0" borderId="0" xfId="0" quotePrefix="1" applyFont="1" applyFill="1" applyAlignment="1"/>
    <xf numFmtId="0" fontId="7" fillId="0" borderId="0" xfId="0" applyFont="1" applyFill="1" applyAlignment="1">
      <alignment horizontal="center"/>
    </xf>
    <xf numFmtId="164" fontId="3" fillId="0" borderId="4" xfId="1" applyNumberFormat="1" applyFont="1" applyFill="1" applyBorder="1" applyAlignment="1">
      <alignment horizontal="right"/>
    </xf>
    <xf numFmtId="166" fontId="5" fillId="0" borderId="0" xfId="0" applyNumberFormat="1" applyFont="1" applyFill="1" applyAlignment="1"/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1" applyNumberFormat="1" applyFont="1" applyFill="1" applyAlignment="1">
      <alignment vertical="center"/>
    </xf>
    <xf numFmtId="164" fontId="5" fillId="0" borderId="0" xfId="1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vertical="center"/>
    </xf>
    <xf numFmtId="164" fontId="3" fillId="0" borderId="0" xfId="1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10" fillId="0" borderId="0" xfId="0" applyFont="1" applyAlignment="1">
      <alignment horizontal="left"/>
    </xf>
    <xf numFmtId="0" fontId="9" fillId="0" borderId="0" xfId="0" applyFont="1"/>
    <xf numFmtId="37" fontId="10" fillId="0" borderId="0" xfId="0" applyNumberFormat="1" applyFont="1"/>
    <xf numFmtId="0" fontId="6" fillId="0" borderId="0" xfId="0" applyFont="1" applyAlignment="1">
      <alignment horizontal="left"/>
    </xf>
    <xf numFmtId="0" fontId="8" fillId="0" borderId="0" xfId="0" applyFont="1"/>
    <xf numFmtId="0" fontId="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5" fillId="0" borderId="0" xfId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quotePrefix="1" applyFont="1"/>
    <xf numFmtId="164" fontId="5" fillId="0" borderId="1" xfId="1" applyNumberFormat="1" applyFont="1" applyFill="1" applyBorder="1" applyAlignment="1">
      <alignment horizontal="center"/>
    </xf>
    <xf numFmtId="0" fontId="3" fillId="0" borderId="0" xfId="0" applyFont="1"/>
    <xf numFmtId="164" fontId="3" fillId="0" borderId="3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164" fontId="5" fillId="0" borderId="0" xfId="1" applyNumberFormat="1" applyFont="1" applyFill="1" applyBorder="1" applyAlignment="1">
      <alignment wrapText="1"/>
    </xf>
    <xf numFmtId="0" fontId="5" fillId="0" borderId="0" xfId="0" applyFont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4" fontId="3" fillId="0" borderId="2" xfId="1" applyNumberFormat="1" applyFont="1" applyFill="1" applyBorder="1" applyAlignment="1">
      <alignment wrapText="1"/>
    </xf>
    <xf numFmtId="164" fontId="3" fillId="0" borderId="0" xfId="1" applyNumberFormat="1" applyFont="1" applyFill="1" applyAlignment="1">
      <alignment wrapText="1"/>
    </xf>
    <xf numFmtId="37" fontId="5" fillId="0" borderId="0" xfId="0" applyNumberFormat="1" applyFont="1"/>
    <xf numFmtId="164" fontId="3" fillId="0" borderId="0" xfId="1" applyNumberFormat="1" applyFont="1" applyFill="1" applyBorder="1" applyAlignment="1">
      <alignment wrapText="1"/>
    </xf>
    <xf numFmtId="164" fontId="5" fillId="0" borderId="0" xfId="1" applyNumberFormat="1" applyFont="1" applyFill="1" applyAlignment="1">
      <alignment wrapText="1"/>
    </xf>
    <xf numFmtId="164" fontId="5" fillId="0" borderId="0" xfId="1" applyNumberFormat="1" applyFont="1" applyFill="1" applyAlignment="1">
      <alignment vertical="top" wrapText="1"/>
    </xf>
    <xf numFmtId="167" fontId="5" fillId="0" borderId="0" xfId="1" applyNumberFormat="1" applyFont="1" applyFill="1" applyBorder="1" applyAlignment="1"/>
    <xf numFmtId="167" fontId="5" fillId="0" borderId="0" xfId="1" applyNumberFormat="1" applyFont="1" applyFill="1" applyBorder="1" applyAlignment="1">
      <alignment horizontal="right"/>
    </xf>
    <xf numFmtId="164" fontId="5" fillId="0" borderId="0" xfId="1" applyNumberFormat="1" applyFont="1" applyAlignment="1">
      <alignment horizontal="center"/>
    </xf>
    <xf numFmtId="164" fontId="5" fillId="0" borderId="0" xfId="1" applyNumberFormat="1" applyFont="1"/>
    <xf numFmtId="0" fontId="7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Alignment="1"/>
    <xf numFmtId="167" fontId="3" fillId="0" borderId="4" xfId="1" applyNumberFormat="1" applyFont="1" applyFill="1" applyBorder="1" applyAlignment="1">
      <alignment horizontal="right"/>
    </xf>
    <xf numFmtId="167" fontId="3" fillId="0" borderId="0" xfId="1" applyNumberFormat="1" applyFont="1" applyFill="1" applyBorder="1" applyAlignment="1"/>
    <xf numFmtId="37" fontId="3" fillId="0" borderId="4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vertical="center"/>
    </xf>
    <xf numFmtId="37" fontId="3" fillId="0" borderId="3" xfId="0" applyNumberFormat="1" applyFont="1" applyFill="1" applyBorder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37" fontId="7" fillId="0" borderId="0" xfId="0" applyNumberFormat="1" applyFont="1" applyFill="1" applyAlignment="1">
      <alignment horizontal="center" vertical="center"/>
    </xf>
    <xf numFmtId="37" fontId="5" fillId="0" borderId="0" xfId="0" applyNumberFormat="1" applyFont="1" applyFill="1" applyAlignment="1">
      <alignment vertical="center"/>
    </xf>
    <xf numFmtId="43" fontId="5" fillId="0" borderId="0" xfId="1" applyFont="1" applyFill="1" applyAlignment="1">
      <alignment vertical="center"/>
    </xf>
    <xf numFmtId="0" fontId="5" fillId="0" borderId="0" xfId="0" quotePrefix="1" applyFont="1" applyFill="1" applyAlignment="1">
      <alignment vertical="center" wrapText="1"/>
    </xf>
    <xf numFmtId="37" fontId="3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37" fontId="3" fillId="0" borderId="5" xfId="0" applyNumberFormat="1" applyFont="1" applyFill="1" applyBorder="1" applyAlignment="1">
      <alignment vertical="center"/>
    </xf>
    <xf numFmtId="37" fontId="3" fillId="0" borderId="1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7" fillId="0" borderId="0" xfId="0" quotePrefix="1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7" fontId="5" fillId="0" borderId="4" xfId="0" applyNumberFormat="1" applyFont="1" applyFill="1" applyBorder="1" applyAlignment="1">
      <alignment vertical="center"/>
    </xf>
    <xf numFmtId="37" fontId="5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37" fontId="5" fillId="0" borderId="1" xfId="0" applyNumberFormat="1" applyFont="1" applyFill="1" applyBorder="1" applyAlignment="1">
      <alignment vertical="center"/>
    </xf>
    <xf numFmtId="43" fontId="5" fillId="0" borderId="1" xfId="1" applyFont="1" applyFill="1" applyBorder="1" applyAlignment="1">
      <alignment vertical="center"/>
    </xf>
    <xf numFmtId="43" fontId="5" fillId="0" borderId="0" xfId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3" fillId="0" borderId="1" xfId="1" applyNumberFormat="1" applyFont="1" applyFill="1" applyBorder="1" applyAlignment="1"/>
    <xf numFmtId="0" fontId="5" fillId="0" borderId="0" xfId="0" applyFont="1" applyAlignment="1">
      <alignment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41" fontId="5" fillId="0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vertical="center"/>
    </xf>
    <xf numFmtId="41" fontId="5" fillId="0" borderId="0" xfId="1" applyNumberFormat="1" applyFont="1" applyFill="1" applyAlignment="1">
      <alignment horizontal="center" vertical="center"/>
    </xf>
    <xf numFmtId="43" fontId="5" fillId="0" borderId="0" xfId="0" applyNumberFormat="1" applyFont="1" applyFill="1" applyAlignment="1">
      <alignment vertical="center"/>
    </xf>
    <xf numFmtId="41" fontId="5" fillId="0" borderId="0" xfId="1" applyNumberFormat="1" applyFont="1" applyFill="1" applyAlignment="1">
      <alignment vertical="center"/>
    </xf>
    <xf numFmtId="41" fontId="5" fillId="0" borderId="4" xfId="0" applyNumberFormat="1" applyFont="1" applyFill="1" applyBorder="1" applyAlignment="1">
      <alignment vertical="center"/>
    </xf>
    <xf numFmtId="41" fontId="5" fillId="0" borderId="0" xfId="0" applyNumberFormat="1" applyFont="1" applyFill="1" applyBorder="1" applyAlignment="1">
      <alignment vertical="center"/>
    </xf>
    <xf numFmtId="41" fontId="18" fillId="0" borderId="0" xfId="4" applyNumberFormat="1" applyFont="1" applyFill="1" applyAlignment="1">
      <alignment vertical="top"/>
    </xf>
    <xf numFmtId="41" fontId="5" fillId="0" borderId="0" xfId="1" applyNumberFormat="1" applyFont="1" applyFill="1" applyAlignment="1"/>
    <xf numFmtId="41" fontId="18" fillId="0" borderId="1" xfId="4" applyNumberFormat="1" applyFont="1" applyFill="1" applyBorder="1" applyAlignment="1">
      <alignment vertical="top"/>
    </xf>
    <xf numFmtId="43" fontId="5" fillId="0" borderId="0" xfId="1" applyFont="1" applyFill="1" applyAlignment="1"/>
    <xf numFmtId="37" fontId="5" fillId="0" borderId="0" xfId="1" applyNumberFormat="1" applyFont="1" applyFill="1" applyAlignment="1"/>
    <xf numFmtId="41" fontId="5" fillId="0" borderId="1" xfId="1" applyNumberFormat="1" applyFont="1" applyFill="1" applyBorder="1" applyAlignment="1"/>
    <xf numFmtId="41" fontId="5" fillId="0" borderId="1" xfId="1" applyNumberFormat="1" applyFont="1" applyFill="1" applyBorder="1" applyAlignment="1">
      <alignment horizontal="right"/>
    </xf>
    <xf numFmtId="43" fontId="5" fillId="0" borderId="1" xfId="1" applyFont="1" applyFill="1" applyBorder="1" applyAlignment="1"/>
    <xf numFmtId="43" fontId="5" fillId="0" borderId="0" xfId="1" applyFont="1" applyAlignment="1">
      <alignment horizontal="center"/>
    </xf>
    <xf numFmtId="41" fontId="5" fillId="0" borderId="0" xfId="1" applyNumberFormat="1" applyFont="1" applyAlignment="1">
      <alignment horizontal="center"/>
    </xf>
    <xf numFmtId="41" fontId="5" fillId="0" borderId="1" xfId="1" applyNumberFormat="1" applyFont="1" applyFill="1" applyBorder="1" applyAlignment="1">
      <alignment horizontal="center"/>
    </xf>
    <xf numFmtId="43" fontId="5" fillId="0" borderId="1" xfId="1" applyFont="1" applyFill="1" applyBorder="1" applyAlignment="1">
      <alignment horizontal="center"/>
    </xf>
    <xf numFmtId="41" fontId="5" fillId="0" borderId="0" xfId="1" applyNumberFormat="1" applyFont="1" applyFill="1" applyBorder="1" applyAlignment="1">
      <alignment wrapText="1"/>
    </xf>
    <xf numFmtId="41" fontId="5" fillId="0" borderId="0" xfId="1" applyNumberFormat="1" applyFont="1" applyFill="1" applyBorder="1" applyAlignment="1"/>
    <xf numFmtId="43" fontId="5" fillId="0" borderId="0" xfId="1" applyFont="1" applyFill="1" applyBorder="1" applyAlignment="1"/>
    <xf numFmtId="167" fontId="19" fillId="0" borderId="4" xfId="4" applyNumberFormat="1" applyFont="1" applyFill="1" applyBorder="1" applyAlignment="1">
      <alignment horizontal="center" vertical="top"/>
    </xf>
    <xf numFmtId="41" fontId="5" fillId="0" borderId="0" xfId="1" applyNumberFormat="1" applyFont="1" applyFill="1" applyBorder="1" applyAlignment="1">
      <alignment horizontal="right"/>
    </xf>
    <xf numFmtId="43" fontId="5" fillId="0" borderId="1" xfId="1" applyFont="1" applyFill="1" applyBorder="1" applyAlignment="1">
      <alignment horizontal="right"/>
    </xf>
    <xf numFmtId="41" fontId="5" fillId="0" borderId="0" xfId="1" applyNumberFormat="1" applyFont="1" applyFill="1" applyAlignment="1">
      <alignment horizontal="right"/>
    </xf>
    <xf numFmtId="43" fontId="5" fillId="0" borderId="0" xfId="1" applyFont="1" applyFill="1" applyAlignment="1">
      <alignment horizontal="right"/>
    </xf>
    <xf numFmtId="41" fontId="5" fillId="0" borderId="0" xfId="0" applyNumberFormat="1" applyFont="1" applyFill="1" applyAlignment="1">
      <alignment horizontal="right"/>
    </xf>
    <xf numFmtId="41" fontId="5" fillId="0" borderId="0" xfId="0" applyNumberFormat="1" applyFont="1" applyFill="1" applyAlignment="1"/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41" fontId="5" fillId="0" borderId="1" xfId="0" applyNumberFormat="1" applyFont="1" applyFill="1" applyBorder="1" applyAlignment="1">
      <alignment vertical="center"/>
    </xf>
    <xf numFmtId="164" fontId="18" fillId="0" borderId="0" xfId="1" applyNumberFormat="1" applyFont="1" applyFill="1" applyAlignment="1">
      <alignment vertical="top"/>
    </xf>
    <xf numFmtId="41" fontId="5" fillId="0" borderId="1" xfId="1" applyNumberFormat="1" applyFont="1" applyFill="1" applyBorder="1" applyAlignment="1">
      <alignment wrapText="1"/>
    </xf>
    <xf numFmtId="41" fontId="3" fillId="0" borderId="0" xfId="1" applyNumberFormat="1" applyFont="1" applyFill="1" applyAlignment="1">
      <alignment horizontal="right"/>
    </xf>
    <xf numFmtId="41" fontId="18" fillId="0" borderId="1" xfId="3" applyNumberFormat="1" applyFont="1" applyBorder="1" applyAlignment="1">
      <alignment horizontal="right" vertical="top"/>
    </xf>
    <xf numFmtId="0" fontId="3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37" fontId="5" fillId="0" borderId="0" xfId="0" applyNumberFormat="1" applyFont="1" applyFill="1" applyBorder="1" applyAlignment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horizontal="center"/>
    </xf>
  </cellXfs>
  <cellStyles count="7">
    <cellStyle name="Comma" xfId="1" builtinId="3"/>
    <cellStyle name="Comma 2" xfId="4" xr:uid="{B6DCBA29-260D-4699-8C75-797AC2D7EE39}"/>
    <cellStyle name="Normal" xfId="0" builtinId="0"/>
    <cellStyle name="Normal 2" xfId="3" xr:uid="{F98FA032-A1D3-4982-A029-2E1DCD2489F1}"/>
    <cellStyle name="Normal 2 2" xfId="6" xr:uid="{79584433-90AC-4D0F-B1C0-FDD091EF5B30}"/>
    <cellStyle name="Normal 3" xfId="2" xr:uid="{76505554-9E8B-44F3-91EF-72E35359B00D}"/>
    <cellStyle name="Percent 2" xfId="5" xr:uid="{4CB026F9-DB42-478B-8EA3-E3DCFCA45096}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6"/>
  <sheetViews>
    <sheetView tabSelected="1" view="pageBreakPreview" zoomScaleNormal="80" zoomScaleSheetLayoutView="100" zoomScalePageLayoutView="85" workbookViewId="0">
      <selection activeCell="M5" sqref="M5"/>
    </sheetView>
  </sheetViews>
  <sheetFormatPr defaultColWidth="9.09765625" defaultRowHeight="21.75" customHeight="1"/>
  <cols>
    <col min="1" max="1" width="48.69921875" style="93" customWidth="1"/>
    <col min="2" max="2" width="10.5" style="87" customWidth="1"/>
    <col min="3" max="3" width="1.3984375" style="87" customWidth="1"/>
    <col min="4" max="4" width="18.09765625" style="87" customWidth="1"/>
    <col min="5" max="5" width="1.3984375" style="87" customWidth="1"/>
    <col min="6" max="6" width="18.09765625" style="87" customWidth="1"/>
    <col min="7" max="7" width="1.3984375" style="87" customWidth="1"/>
    <col min="8" max="8" width="18.09765625" style="87" customWidth="1"/>
    <col min="9" max="9" width="1.3984375" style="87" customWidth="1"/>
    <col min="10" max="10" width="18.09765625" style="87" customWidth="1"/>
    <col min="11" max="16384" width="9.09765625" style="87"/>
  </cols>
  <sheetData>
    <row r="1" spans="1:10" s="153" customFormat="1" ht="21.75" customHeight="1">
      <c r="A1" s="152" t="s">
        <v>69</v>
      </c>
    </row>
    <row r="2" spans="1:10" s="155" customFormat="1" ht="21.75" customHeight="1">
      <c r="A2" s="154" t="s">
        <v>50</v>
      </c>
    </row>
    <row r="3" spans="1:10" s="155" customFormat="1" ht="21.75" customHeight="1">
      <c r="A3" s="154"/>
    </row>
    <row r="4" spans="1:10" ht="21.75" customHeight="1">
      <c r="A4" s="86"/>
      <c r="D4" s="231" t="s">
        <v>37</v>
      </c>
      <c r="E4" s="231"/>
      <c r="F4" s="231"/>
      <c r="H4" s="231" t="s">
        <v>38</v>
      </c>
      <c r="I4" s="231"/>
      <c r="J4" s="231"/>
    </row>
    <row r="5" spans="1:10" ht="21.65" customHeight="1">
      <c r="A5" s="156"/>
      <c r="B5" s="99"/>
      <c r="C5" s="99"/>
      <c r="D5" s="230" t="s">
        <v>70</v>
      </c>
      <c r="E5" s="230"/>
      <c r="F5" s="230"/>
      <c r="G5" s="157"/>
      <c r="H5" s="230" t="s">
        <v>70</v>
      </c>
      <c r="I5" s="230"/>
      <c r="J5" s="230"/>
    </row>
    <row r="6" spans="1:10" ht="21.65" customHeight="1">
      <c r="B6" s="99"/>
      <c r="C6" s="99"/>
      <c r="D6" s="232" t="s">
        <v>49</v>
      </c>
      <c r="E6" s="232"/>
      <c r="F6" s="232"/>
      <c r="G6" s="157"/>
      <c r="H6" s="232" t="s">
        <v>49</v>
      </c>
      <c r="I6" s="232"/>
      <c r="J6" s="232"/>
    </row>
    <row r="7" spans="1:10" ht="21.75" customHeight="1">
      <c r="A7" s="86" t="s">
        <v>3</v>
      </c>
      <c r="B7" s="89" t="s">
        <v>21</v>
      </c>
      <c r="C7" s="89"/>
      <c r="D7" s="99">
        <v>2022</v>
      </c>
      <c r="E7" s="99"/>
      <c r="F7" s="99">
        <v>2021</v>
      </c>
      <c r="G7" s="99"/>
      <c r="H7" s="99">
        <v>2022</v>
      </c>
      <c r="I7" s="99"/>
      <c r="J7" s="99">
        <v>2021</v>
      </c>
    </row>
    <row r="8" spans="1:10" ht="21.75" customHeight="1">
      <c r="B8" s="99"/>
      <c r="C8" s="99"/>
      <c r="D8" s="233" t="s">
        <v>71</v>
      </c>
      <c r="E8" s="233"/>
      <c r="F8" s="233"/>
      <c r="G8" s="233"/>
      <c r="H8" s="233"/>
      <c r="I8" s="233"/>
      <c r="J8" s="233"/>
    </row>
    <row r="9" spans="1:10" ht="21.75" customHeight="1">
      <c r="A9" s="158" t="s">
        <v>0</v>
      </c>
      <c r="B9" s="89"/>
      <c r="C9" s="89"/>
    </row>
    <row r="10" spans="1:10" ht="21.75" customHeight="1">
      <c r="A10" s="159" t="s">
        <v>1</v>
      </c>
      <c r="B10" s="160">
        <v>6</v>
      </c>
      <c r="C10" s="89"/>
      <c r="D10" s="190">
        <v>107214359</v>
      </c>
      <c r="E10" s="161"/>
      <c r="F10" s="161">
        <v>104276639</v>
      </c>
      <c r="G10" s="161"/>
      <c r="H10" s="190">
        <v>80882275</v>
      </c>
      <c r="I10" s="161"/>
      <c r="J10" s="161">
        <v>34360034</v>
      </c>
    </row>
    <row r="11" spans="1:10" ht="21.75" customHeight="1">
      <c r="A11" s="159" t="s">
        <v>215</v>
      </c>
      <c r="B11" s="160" t="s">
        <v>220</v>
      </c>
      <c r="C11" s="89"/>
      <c r="D11" s="190">
        <v>56349692</v>
      </c>
      <c r="E11" s="161"/>
      <c r="F11" s="161">
        <v>65532094</v>
      </c>
      <c r="G11" s="161"/>
      <c r="H11" s="190">
        <v>49001976</v>
      </c>
      <c r="I11" s="161"/>
      <c r="J11" s="161">
        <v>30203281</v>
      </c>
    </row>
    <row r="12" spans="1:10" ht="21.75" customHeight="1">
      <c r="A12" s="159" t="s">
        <v>216</v>
      </c>
      <c r="B12" s="160">
        <v>5</v>
      </c>
      <c r="C12" s="89"/>
      <c r="D12" s="190">
        <v>76700863</v>
      </c>
      <c r="E12" s="161"/>
      <c r="F12" s="161">
        <v>76965384</v>
      </c>
      <c r="G12" s="161"/>
      <c r="H12" s="190">
        <v>81365602</v>
      </c>
      <c r="I12" s="161"/>
      <c r="J12" s="161">
        <v>66673131</v>
      </c>
    </row>
    <row r="13" spans="1:10" ht="21.75" customHeight="1">
      <c r="A13" s="159" t="s">
        <v>72</v>
      </c>
      <c r="B13" s="160">
        <v>5</v>
      </c>
      <c r="C13" s="89"/>
      <c r="D13" s="162">
        <v>0</v>
      </c>
      <c r="E13" s="162"/>
      <c r="F13" s="162">
        <v>0</v>
      </c>
      <c r="G13" s="161"/>
      <c r="H13" s="190">
        <v>1636452012</v>
      </c>
      <c r="I13" s="161"/>
      <c r="J13" s="161">
        <v>1721031150</v>
      </c>
    </row>
    <row r="14" spans="1:10" ht="21.75" customHeight="1">
      <c r="A14" s="159" t="s">
        <v>185</v>
      </c>
      <c r="B14" s="160" t="s">
        <v>76</v>
      </c>
      <c r="C14" s="89"/>
      <c r="D14" s="190">
        <v>921797935</v>
      </c>
      <c r="E14" s="161"/>
      <c r="F14" s="161">
        <v>935448675</v>
      </c>
      <c r="G14" s="161"/>
      <c r="H14" s="190">
        <v>622537535</v>
      </c>
      <c r="I14" s="161"/>
      <c r="J14" s="161">
        <v>622537535</v>
      </c>
    </row>
    <row r="15" spans="1:10" ht="21.75" customHeight="1">
      <c r="A15" s="159" t="s">
        <v>157</v>
      </c>
      <c r="B15" s="160"/>
      <c r="C15" s="89"/>
      <c r="D15" s="190"/>
      <c r="E15" s="161"/>
      <c r="F15" s="161"/>
      <c r="G15" s="161"/>
      <c r="H15" s="190"/>
      <c r="I15" s="161"/>
      <c r="J15" s="161"/>
    </row>
    <row r="16" spans="1:10" ht="21.75" customHeight="1">
      <c r="A16" s="163" t="s">
        <v>158</v>
      </c>
      <c r="B16" s="160">
        <v>24</v>
      </c>
      <c r="C16" s="89"/>
      <c r="D16" s="190">
        <v>213296</v>
      </c>
      <c r="E16" s="161"/>
      <c r="F16" s="161">
        <v>40184698</v>
      </c>
      <c r="G16" s="161"/>
      <c r="H16" s="190">
        <v>213296</v>
      </c>
      <c r="I16" s="161"/>
      <c r="J16" s="161">
        <v>40184698</v>
      </c>
    </row>
    <row r="17" spans="1:10" ht="21.75" customHeight="1">
      <c r="A17" s="85" t="s">
        <v>2</v>
      </c>
      <c r="B17" s="89"/>
      <c r="C17" s="89"/>
      <c r="D17" s="151">
        <f>SUM(D10:D16)</f>
        <v>1162276145</v>
      </c>
      <c r="E17" s="150"/>
      <c r="F17" s="151">
        <f>SUM(F10:F16)</f>
        <v>1222407490</v>
      </c>
      <c r="G17" s="150"/>
      <c r="H17" s="151">
        <f>SUM(H10:H16)</f>
        <v>2470452696</v>
      </c>
      <c r="I17" s="150"/>
      <c r="J17" s="151">
        <f>SUM(J10:J16)</f>
        <v>2514989829</v>
      </c>
    </row>
    <row r="18" spans="1:10" ht="21.75" customHeight="1">
      <c r="B18" s="89"/>
      <c r="C18" s="89"/>
      <c r="D18" s="161"/>
      <c r="E18" s="161"/>
      <c r="F18" s="161"/>
      <c r="G18" s="161"/>
      <c r="H18" s="161"/>
      <c r="I18" s="161"/>
      <c r="J18" s="161"/>
    </row>
    <row r="19" spans="1:10" ht="21.75" customHeight="1">
      <c r="A19" s="158" t="s">
        <v>4</v>
      </c>
      <c r="B19" s="89"/>
      <c r="C19" s="89"/>
      <c r="D19" s="161"/>
      <c r="E19" s="161"/>
      <c r="F19" s="161"/>
      <c r="G19" s="161"/>
      <c r="H19" s="161"/>
      <c r="I19" s="161"/>
      <c r="J19" s="161"/>
    </row>
    <row r="20" spans="1:10" ht="21.75" customHeight="1">
      <c r="A20" s="159" t="s">
        <v>73</v>
      </c>
      <c r="B20" s="160">
        <v>16</v>
      </c>
      <c r="C20" s="89"/>
      <c r="D20" s="190">
        <v>1000000</v>
      </c>
      <c r="E20" s="161"/>
      <c r="F20" s="161">
        <v>1000000</v>
      </c>
      <c r="G20" s="161"/>
      <c r="H20" s="162">
        <v>0</v>
      </c>
      <c r="I20" s="161"/>
      <c r="J20" s="162">
        <v>0</v>
      </c>
    </row>
    <row r="21" spans="1:10" ht="21.75" customHeight="1">
      <c r="A21" s="159" t="s">
        <v>207</v>
      </c>
      <c r="B21" s="89"/>
      <c r="C21" s="89"/>
      <c r="D21" s="190"/>
      <c r="E21" s="161"/>
      <c r="F21" s="161"/>
      <c r="G21" s="161"/>
      <c r="H21" s="190"/>
      <c r="I21" s="161"/>
      <c r="J21" s="161"/>
    </row>
    <row r="22" spans="1:10" ht="21.75" customHeight="1">
      <c r="A22" s="159" t="s">
        <v>208</v>
      </c>
      <c r="B22" s="89" t="s">
        <v>221</v>
      </c>
      <c r="C22" s="89"/>
      <c r="D22" s="190">
        <v>650074348</v>
      </c>
      <c r="E22" s="161"/>
      <c r="F22" s="161">
        <v>615842480</v>
      </c>
      <c r="G22" s="161"/>
      <c r="H22" s="162">
        <v>0</v>
      </c>
      <c r="I22" s="161"/>
      <c r="J22" s="162">
        <v>0</v>
      </c>
    </row>
    <row r="23" spans="1:10" ht="21.75" customHeight="1">
      <c r="A23" s="159" t="s">
        <v>54</v>
      </c>
      <c r="B23" s="160">
        <v>9</v>
      </c>
      <c r="C23" s="89"/>
      <c r="D23" s="190">
        <v>1107677</v>
      </c>
      <c r="E23" s="161"/>
      <c r="F23" s="161">
        <v>1107677</v>
      </c>
      <c r="G23" s="161"/>
      <c r="H23" s="190">
        <v>89958</v>
      </c>
      <c r="I23" s="161"/>
      <c r="J23" s="161">
        <v>89958</v>
      </c>
    </row>
    <row r="24" spans="1:10" ht="21.75" customHeight="1">
      <c r="A24" s="159" t="s">
        <v>5</v>
      </c>
      <c r="B24" s="160">
        <v>10</v>
      </c>
      <c r="C24" s="89"/>
      <c r="D24" s="162">
        <v>0</v>
      </c>
      <c r="E24" s="161"/>
      <c r="F24" s="162">
        <v>0</v>
      </c>
      <c r="G24" s="161"/>
      <c r="H24" s="190">
        <v>6807374515</v>
      </c>
      <c r="I24" s="161"/>
      <c r="J24" s="161">
        <v>6807374515</v>
      </c>
    </row>
    <row r="25" spans="1:10" ht="21.75" customHeight="1">
      <c r="A25" s="159" t="s">
        <v>74</v>
      </c>
      <c r="B25" s="160">
        <v>5</v>
      </c>
      <c r="C25" s="89"/>
      <c r="D25" s="190">
        <v>4825008031</v>
      </c>
      <c r="E25" s="161"/>
      <c r="F25" s="161">
        <v>4666318762</v>
      </c>
      <c r="G25" s="161"/>
      <c r="H25" s="190">
        <v>5630583767</v>
      </c>
      <c r="I25" s="161"/>
      <c r="J25" s="161">
        <v>5407879762</v>
      </c>
    </row>
    <row r="26" spans="1:10" ht="21.75" customHeight="1">
      <c r="A26" s="159" t="s">
        <v>6</v>
      </c>
      <c r="B26" s="160" t="s">
        <v>222</v>
      </c>
      <c r="C26" s="89"/>
      <c r="D26" s="190">
        <v>22507017565</v>
      </c>
      <c r="E26" s="161"/>
      <c r="F26" s="161">
        <v>22250839391</v>
      </c>
      <c r="G26" s="161"/>
      <c r="H26" s="190">
        <v>10300290293</v>
      </c>
      <c r="I26" s="161"/>
      <c r="J26" s="161">
        <v>10207252173</v>
      </c>
    </row>
    <row r="27" spans="1:10" ht="21.75" customHeight="1">
      <c r="A27" s="159" t="s">
        <v>67</v>
      </c>
      <c r="B27" s="160" t="s">
        <v>223</v>
      </c>
      <c r="C27" s="89"/>
      <c r="D27" s="190">
        <v>475425582</v>
      </c>
      <c r="E27" s="161"/>
      <c r="F27" s="161">
        <v>481504741</v>
      </c>
      <c r="G27" s="161"/>
      <c r="H27" s="190">
        <v>22382545</v>
      </c>
      <c r="I27" s="161"/>
      <c r="J27" s="161">
        <v>26293731</v>
      </c>
    </row>
    <row r="28" spans="1:10" ht="21.75" customHeight="1">
      <c r="A28" s="159" t="s">
        <v>75</v>
      </c>
      <c r="B28" s="160"/>
      <c r="C28" s="89"/>
      <c r="D28" s="190">
        <v>2062241</v>
      </c>
      <c r="E28" s="161"/>
      <c r="F28" s="161">
        <v>2600348</v>
      </c>
      <c r="G28" s="161"/>
      <c r="H28" s="190">
        <v>1559681</v>
      </c>
      <c r="I28" s="161"/>
      <c r="J28" s="161">
        <v>1976622</v>
      </c>
    </row>
    <row r="29" spans="1:10" ht="21.75" customHeight="1">
      <c r="A29" s="159" t="s">
        <v>7</v>
      </c>
      <c r="B29" s="160">
        <v>22</v>
      </c>
      <c r="C29" s="89"/>
      <c r="D29" s="190">
        <v>77389000</v>
      </c>
      <c r="E29" s="161"/>
      <c r="F29" s="161">
        <v>82054780</v>
      </c>
      <c r="G29" s="161"/>
      <c r="H29" s="162">
        <v>0</v>
      </c>
      <c r="I29" s="162"/>
      <c r="J29" s="162">
        <v>0</v>
      </c>
    </row>
    <row r="30" spans="1:10" ht="21.75" customHeight="1">
      <c r="A30" s="159" t="s">
        <v>8</v>
      </c>
      <c r="B30" s="89"/>
      <c r="C30" s="89"/>
      <c r="D30" s="190">
        <v>7381952</v>
      </c>
      <c r="E30" s="161"/>
      <c r="F30" s="161">
        <v>7471952</v>
      </c>
      <c r="G30" s="161"/>
      <c r="H30" s="190">
        <v>521693</v>
      </c>
      <c r="I30" s="161"/>
      <c r="J30" s="161">
        <v>521693</v>
      </c>
    </row>
    <row r="31" spans="1:10" ht="19.75" customHeight="1">
      <c r="A31" s="85" t="s">
        <v>9</v>
      </c>
      <c r="B31" s="89"/>
      <c r="C31" s="89"/>
      <c r="D31" s="151">
        <f>SUM(D20:D30)</f>
        <v>28546466396</v>
      </c>
      <c r="E31" s="150"/>
      <c r="F31" s="151">
        <f>SUM(F20:F30)</f>
        <v>28108740131</v>
      </c>
      <c r="G31" s="150"/>
      <c r="H31" s="151">
        <f>SUM(H20:H30)</f>
        <v>22762802452</v>
      </c>
      <c r="I31" s="150"/>
      <c r="J31" s="151">
        <f>SUM(J20:J30)</f>
        <v>22451388454</v>
      </c>
    </row>
    <row r="32" spans="1:10" ht="21.75" customHeight="1">
      <c r="A32" s="85"/>
      <c r="B32" s="89"/>
      <c r="C32" s="89"/>
      <c r="D32" s="164"/>
      <c r="E32" s="150"/>
      <c r="F32" s="164"/>
      <c r="G32" s="150"/>
      <c r="H32" s="164"/>
      <c r="I32" s="150"/>
      <c r="J32" s="164"/>
    </row>
    <row r="33" spans="1:10" ht="17.399999999999999" customHeight="1" thickBot="1">
      <c r="A33" s="88" t="s">
        <v>10</v>
      </c>
      <c r="B33" s="89"/>
      <c r="C33" s="89"/>
      <c r="D33" s="149">
        <f>SUM(D17+D31)</f>
        <v>29708742541</v>
      </c>
      <c r="E33" s="150"/>
      <c r="F33" s="149">
        <f>SUM(F17+F31)</f>
        <v>29331147621</v>
      </c>
      <c r="G33" s="150"/>
      <c r="H33" s="149">
        <f>SUM(H17+H31)</f>
        <v>25233255148</v>
      </c>
      <c r="I33" s="150"/>
      <c r="J33" s="149">
        <f>SUM(J17+J31)</f>
        <v>24966378283</v>
      </c>
    </row>
    <row r="34" spans="1:10" ht="13.5" customHeight="1" thickTop="1"/>
    <row r="36" spans="1:10" s="153" customFormat="1" ht="21.75" customHeight="1">
      <c r="A36" s="152" t="s">
        <v>69</v>
      </c>
    </row>
    <row r="37" spans="1:10" s="155" customFormat="1" ht="21.75" customHeight="1">
      <c r="A37" s="154" t="s">
        <v>50</v>
      </c>
    </row>
    <row r="38" spans="1:10" ht="21.75" customHeight="1">
      <c r="A38" s="86"/>
    </row>
    <row r="39" spans="1:10" ht="21.65" customHeight="1">
      <c r="A39" s="86"/>
      <c r="D39" s="231" t="s">
        <v>37</v>
      </c>
      <c r="E39" s="231"/>
      <c r="F39" s="231"/>
      <c r="H39" s="231" t="s">
        <v>38</v>
      </c>
      <c r="I39" s="231"/>
      <c r="J39" s="231"/>
    </row>
    <row r="40" spans="1:10" ht="21.65" customHeight="1">
      <c r="B40" s="99"/>
      <c r="C40" s="99"/>
      <c r="D40" s="230" t="s">
        <v>70</v>
      </c>
      <c r="E40" s="230"/>
      <c r="F40" s="230"/>
      <c r="G40" s="157"/>
      <c r="H40" s="230" t="s">
        <v>70</v>
      </c>
      <c r="I40" s="230"/>
      <c r="J40" s="230"/>
    </row>
    <row r="41" spans="1:10" ht="21.65" customHeight="1">
      <c r="B41" s="99"/>
      <c r="C41" s="99"/>
      <c r="D41" s="232" t="s">
        <v>49</v>
      </c>
      <c r="E41" s="232"/>
      <c r="F41" s="232"/>
      <c r="G41" s="157"/>
      <c r="H41" s="232" t="s">
        <v>49</v>
      </c>
      <c r="I41" s="232"/>
      <c r="J41" s="232"/>
    </row>
    <row r="42" spans="1:10" ht="21.75" customHeight="1">
      <c r="A42" s="88" t="s">
        <v>11</v>
      </c>
      <c r="B42" s="89" t="s">
        <v>21</v>
      </c>
      <c r="C42" s="99"/>
      <c r="D42" s="99">
        <v>2022</v>
      </c>
      <c r="E42" s="99"/>
      <c r="F42" s="99">
        <v>2021</v>
      </c>
      <c r="G42" s="99"/>
      <c r="H42" s="99">
        <v>2022</v>
      </c>
      <c r="I42" s="99"/>
      <c r="J42" s="99">
        <v>2021</v>
      </c>
    </row>
    <row r="43" spans="1:10" ht="21.75" customHeight="1">
      <c r="C43" s="89"/>
      <c r="D43" s="233" t="s">
        <v>71</v>
      </c>
      <c r="E43" s="233"/>
      <c r="F43" s="233"/>
      <c r="G43" s="233"/>
      <c r="H43" s="233"/>
      <c r="I43" s="233"/>
      <c r="J43" s="233"/>
    </row>
    <row r="44" spans="1:10" ht="21.75" customHeight="1">
      <c r="A44" s="165" t="s">
        <v>12</v>
      </c>
      <c r="B44" s="99"/>
      <c r="C44" s="99"/>
      <c r="D44" s="161"/>
      <c r="E44" s="161"/>
      <c r="F44" s="161"/>
      <c r="G44" s="161"/>
      <c r="H44" s="161"/>
      <c r="I44" s="161"/>
      <c r="J44" s="161"/>
    </row>
    <row r="45" spans="1:10" ht="21.75" customHeight="1">
      <c r="A45" s="87" t="s">
        <v>77</v>
      </c>
      <c r="B45" s="89">
        <v>16</v>
      </c>
      <c r="C45" s="89"/>
      <c r="D45" s="191">
        <v>820000000</v>
      </c>
      <c r="E45" s="161"/>
      <c r="F45" s="161">
        <v>1000000000</v>
      </c>
      <c r="G45" s="161"/>
      <c r="H45" s="191">
        <v>820000000</v>
      </c>
      <c r="I45" s="161"/>
      <c r="J45" s="161">
        <v>1000000000</v>
      </c>
    </row>
    <row r="46" spans="1:10" ht="21.75" customHeight="1">
      <c r="A46" s="87" t="s">
        <v>186</v>
      </c>
      <c r="B46" s="89">
        <v>5</v>
      </c>
      <c r="C46" s="89"/>
      <c r="D46" s="191">
        <v>219022920</v>
      </c>
      <c r="E46" s="161"/>
      <c r="F46" s="161">
        <v>266107209</v>
      </c>
      <c r="G46" s="161"/>
      <c r="H46" s="191">
        <v>84633981</v>
      </c>
      <c r="I46" s="161"/>
      <c r="J46" s="161">
        <v>116260794</v>
      </c>
    </row>
    <row r="47" spans="1:10" ht="21.75" customHeight="1">
      <c r="A47" s="87" t="s">
        <v>159</v>
      </c>
      <c r="B47" s="89">
        <v>5</v>
      </c>
      <c r="C47" s="89"/>
      <c r="D47" s="190">
        <v>5411460</v>
      </c>
      <c r="E47" s="161"/>
      <c r="F47" s="161">
        <v>5063380</v>
      </c>
      <c r="G47" s="161"/>
      <c r="H47" s="190">
        <v>1130231</v>
      </c>
      <c r="I47" s="161"/>
      <c r="J47" s="161">
        <v>4906008</v>
      </c>
    </row>
    <row r="48" spans="1:10" ht="21.75" customHeight="1">
      <c r="A48" s="87" t="s">
        <v>79</v>
      </c>
      <c r="B48" s="89" t="s">
        <v>196</v>
      </c>
      <c r="C48" s="89"/>
      <c r="D48" s="162">
        <v>0</v>
      </c>
      <c r="E48" s="161"/>
      <c r="F48" s="162">
        <v>0</v>
      </c>
      <c r="G48" s="161"/>
      <c r="H48" s="191">
        <v>4453149551</v>
      </c>
      <c r="I48" s="161"/>
      <c r="J48" s="191">
        <v>3974536735</v>
      </c>
    </row>
    <row r="49" spans="1:15" ht="21.75" customHeight="1">
      <c r="A49" s="87" t="s">
        <v>209</v>
      </c>
      <c r="B49" s="89"/>
      <c r="C49" s="89"/>
      <c r="D49" s="161"/>
      <c r="E49" s="161"/>
      <c r="F49" s="161"/>
      <c r="G49" s="161"/>
      <c r="H49" s="161"/>
      <c r="I49" s="161"/>
      <c r="J49" s="161"/>
      <c r="O49" s="181"/>
    </row>
    <row r="50" spans="1:15" ht="21.75" customHeight="1">
      <c r="A50" s="87" t="s">
        <v>210</v>
      </c>
      <c r="B50" s="89">
        <v>16</v>
      </c>
      <c r="C50" s="89"/>
      <c r="D50" s="190">
        <v>1100000000</v>
      </c>
      <c r="E50" s="161"/>
      <c r="F50" s="161">
        <v>2531906300</v>
      </c>
      <c r="G50" s="162"/>
      <c r="H50" s="97">
        <v>1100000000</v>
      </c>
      <c r="I50" s="162"/>
      <c r="J50" s="162">
        <v>0</v>
      </c>
      <c r="O50" s="181"/>
    </row>
    <row r="51" spans="1:15" ht="21.75" customHeight="1">
      <c r="A51" s="87" t="s">
        <v>86</v>
      </c>
      <c r="B51" s="89">
        <v>16</v>
      </c>
      <c r="C51" s="89"/>
      <c r="D51" s="162">
        <v>0</v>
      </c>
      <c r="E51" s="161"/>
      <c r="F51" s="97">
        <v>1027708160</v>
      </c>
      <c r="G51" s="161"/>
      <c r="H51" s="193">
        <v>0</v>
      </c>
      <c r="I51" s="161"/>
      <c r="J51" s="161">
        <v>1027708160</v>
      </c>
    </row>
    <row r="52" spans="1:15" ht="21.75" customHeight="1">
      <c r="A52" s="87" t="s">
        <v>80</v>
      </c>
      <c r="B52" s="89"/>
      <c r="C52" s="89"/>
      <c r="D52" s="161"/>
      <c r="E52" s="161"/>
      <c r="F52" s="161"/>
      <c r="G52" s="161"/>
      <c r="H52" s="162"/>
      <c r="I52" s="161"/>
      <c r="J52" s="162"/>
    </row>
    <row r="53" spans="1:15" ht="21.75" customHeight="1">
      <c r="A53" s="87" t="s">
        <v>81</v>
      </c>
      <c r="B53" s="89">
        <v>5</v>
      </c>
      <c r="C53" s="89"/>
      <c r="D53" s="192">
        <v>234098493</v>
      </c>
      <c r="E53" s="161"/>
      <c r="F53" s="98">
        <v>234093820</v>
      </c>
      <c r="G53" s="161"/>
      <c r="H53" s="190">
        <v>154534067</v>
      </c>
      <c r="I53" s="161"/>
      <c r="J53" s="161">
        <v>154534067</v>
      </c>
    </row>
    <row r="54" spans="1:15" ht="21.75" customHeight="1">
      <c r="A54" s="159" t="s">
        <v>177</v>
      </c>
      <c r="B54" s="89"/>
      <c r="C54" s="89"/>
      <c r="D54" s="190">
        <v>35323497</v>
      </c>
      <c r="E54" s="161"/>
      <c r="F54" s="161">
        <v>47998408</v>
      </c>
      <c r="G54" s="161"/>
      <c r="H54" s="162">
        <v>0</v>
      </c>
      <c r="I54" s="162"/>
      <c r="J54" s="97">
        <v>0</v>
      </c>
    </row>
    <row r="55" spans="1:15" ht="21.75" customHeight="1">
      <c r="A55" s="159" t="s">
        <v>78</v>
      </c>
      <c r="B55" s="89">
        <v>5</v>
      </c>
      <c r="C55" s="89"/>
      <c r="D55" s="190">
        <v>14501026</v>
      </c>
      <c r="E55" s="161"/>
      <c r="F55" s="161">
        <v>29613378</v>
      </c>
      <c r="G55" s="161"/>
      <c r="H55" s="191">
        <v>3933938</v>
      </c>
      <c r="I55" s="161"/>
      <c r="J55" s="161">
        <v>4374973</v>
      </c>
    </row>
    <row r="56" spans="1:15" ht="21.75" customHeight="1">
      <c r="A56" s="159" t="s">
        <v>144</v>
      </c>
      <c r="B56" s="89">
        <v>19</v>
      </c>
      <c r="C56" s="89"/>
      <c r="D56" s="190">
        <v>2992601</v>
      </c>
      <c r="E56" s="161"/>
      <c r="F56" s="161">
        <v>399999</v>
      </c>
      <c r="G56" s="161"/>
      <c r="H56" s="97">
        <v>0</v>
      </c>
      <c r="I56" s="161"/>
      <c r="J56" s="162">
        <v>0</v>
      </c>
    </row>
    <row r="57" spans="1:15" ht="21.75" customHeight="1">
      <c r="A57" s="159" t="s">
        <v>82</v>
      </c>
      <c r="B57" s="89"/>
      <c r="C57" s="89"/>
      <c r="D57" s="190">
        <v>18574810</v>
      </c>
      <c r="E57" s="161"/>
      <c r="F57" s="161">
        <v>32024166</v>
      </c>
      <c r="G57" s="161"/>
      <c r="H57" s="190">
        <v>7888540</v>
      </c>
      <c r="I57" s="161"/>
      <c r="J57" s="161">
        <v>10662191</v>
      </c>
    </row>
    <row r="58" spans="1:15" ht="21.75" customHeight="1">
      <c r="A58" s="159" t="s">
        <v>13</v>
      </c>
      <c r="C58" s="89"/>
      <c r="D58" s="190">
        <v>4305960</v>
      </c>
      <c r="E58" s="161"/>
      <c r="F58" s="161">
        <v>3668538</v>
      </c>
      <c r="G58" s="161"/>
      <c r="H58" s="190">
        <v>2314405</v>
      </c>
      <c r="I58" s="161"/>
      <c r="J58" s="161">
        <v>1061399</v>
      </c>
    </row>
    <row r="59" spans="1:15" ht="21.75" customHeight="1">
      <c r="A59" s="85" t="s">
        <v>14</v>
      </c>
      <c r="C59" s="89"/>
      <c r="D59" s="151">
        <f>SUM(D45:D58)</f>
        <v>2454230767</v>
      </c>
      <c r="E59" s="150"/>
      <c r="F59" s="151">
        <f>SUM(F45:F58)</f>
        <v>5178583358</v>
      </c>
      <c r="G59" s="150"/>
      <c r="H59" s="151">
        <f>SUM(H45:H58)</f>
        <v>6627584713</v>
      </c>
      <c r="I59" s="150"/>
      <c r="J59" s="151">
        <f>SUM(J45:J58)</f>
        <v>6294044327</v>
      </c>
    </row>
    <row r="60" spans="1:15" ht="21.75" customHeight="1">
      <c r="B60" s="89"/>
      <c r="C60" s="89"/>
      <c r="D60" s="161"/>
      <c r="E60" s="161"/>
      <c r="F60" s="161"/>
      <c r="G60" s="161"/>
      <c r="H60" s="161"/>
      <c r="I60" s="161"/>
      <c r="J60" s="161"/>
    </row>
    <row r="61" spans="1:15" ht="21.75" customHeight="1">
      <c r="A61" s="158" t="s">
        <v>15</v>
      </c>
      <c r="B61" s="89"/>
      <c r="C61" s="89"/>
      <c r="D61" s="161"/>
      <c r="E61" s="161"/>
      <c r="F61" s="161"/>
      <c r="G61" s="161"/>
      <c r="H61" s="161"/>
      <c r="I61" s="161"/>
      <c r="J61" s="161"/>
    </row>
    <row r="62" spans="1:15" ht="21.75" customHeight="1">
      <c r="A62" s="93" t="s">
        <v>236</v>
      </c>
      <c r="B62" s="160" t="s">
        <v>196</v>
      </c>
      <c r="C62" s="188"/>
      <c r="D62" s="190">
        <v>1803929863</v>
      </c>
      <c r="E62" s="190"/>
      <c r="F62" s="190">
        <v>782210548</v>
      </c>
      <c r="G62" s="190"/>
      <c r="H62" s="190">
        <v>1803929863</v>
      </c>
      <c r="I62" s="190"/>
      <c r="J62" s="190">
        <v>782210548</v>
      </c>
    </row>
    <row r="63" spans="1:15" ht="21.75" customHeight="1">
      <c r="A63" s="93" t="s">
        <v>83</v>
      </c>
      <c r="B63" s="89">
        <v>16</v>
      </c>
      <c r="C63" s="89"/>
      <c r="D63" s="190">
        <v>2531906300</v>
      </c>
      <c r="E63" s="161"/>
      <c r="F63" s="161">
        <v>1100000000</v>
      </c>
      <c r="G63" s="161"/>
      <c r="H63" s="97">
        <v>0</v>
      </c>
      <c r="I63" s="162"/>
      <c r="J63" s="97">
        <v>1100000000</v>
      </c>
    </row>
    <row r="64" spans="1:15" ht="21.75" customHeight="1">
      <c r="A64" s="93" t="s">
        <v>160</v>
      </c>
      <c r="B64" s="89">
        <v>5</v>
      </c>
      <c r="C64" s="89"/>
      <c r="D64" s="190">
        <v>132719350</v>
      </c>
      <c r="E64" s="161"/>
      <c r="F64" s="161">
        <v>132218257</v>
      </c>
      <c r="G64" s="161"/>
      <c r="H64" s="194">
        <v>1004944</v>
      </c>
      <c r="I64" s="162"/>
      <c r="J64" s="97">
        <v>2030418</v>
      </c>
    </row>
    <row r="65" spans="1:10" ht="21.75" customHeight="1">
      <c r="A65" s="159" t="s">
        <v>16</v>
      </c>
      <c r="B65" s="89">
        <v>22</v>
      </c>
      <c r="C65" s="89"/>
      <c r="D65" s="190">
        <v>1756437132</v>
      </c>
      <c r="E65" s="161"/>
      <c r="F65" s="161">
        <v>1656552347</v>
      </c>
      <c r="G65" s="161"/>
      <c r="H65" s="190">
        <v>927536311</v>
      </c>
      <c r="I65" s="161"/>
      <c r="J65" s="161">
        <v>896284676</v>
      </c>
    </row>
    <row r="66" spans="1:10" ht="21.75" customHeight="1">
      <c r="A66" s="93" t="s">
        <v>85</v>
      </c>
      <c r="B66" s="89">
        <v>5</v>
      </c>
      <c r="C66" s="89"/>
      <c r="D66" s="190">
        <v>208339511</v>
      </c>
      <c r="E66" s="161"/>
      <c r="F66" s="161">
        <v>200548365</v>
      </c>
      <c r="G66" s="161"/>
      <c r="H66" s="190">
        <v>17114281</v>
      </c>
      <c r="I66" s="161"/>
      <c r="J66" s="161">
        <v>9935283</v>
      </c>
    </row>
    <row r="67" spans="1:10" ht="21.75" customHeight="1">
      <c r="A67" s="159" t="s">
        <v>55</v>
      </c>
      <c r="B67" s="89">
        <v>17</v>
      </c>
      <c r="C67" s="89"/>
      <c r="D67" s="190">
        <v>15030242</v>
      </c>
      <c r="E67" s="161"/>
      <c r="F67" s="161">
        <v>21368608</v>
      </c>
      <c r="G67" s="161"/>
      <c r="H67" s="190">
        <v>15030242</v>
      </c>
      <c r="I67" s="161"/>
      <c r="J67" s="161">
        <v>21368608</v>
      </c>
    </row>
    <row r="68" spans="1:10" ht="21.75" customHeight="1">
      <c r="A68" s="159" t="s">
        <v>84</v>
      </c>
      <c r="B68" s="89">
        <v>5</v>
      </c>
      <c r="C68" s="89"/>
      <c r="D68" s="194">
        <v>4537895523</v>
      </c>
      <c r="E68" s="161"/>
      <c r="F68" s="97">
        <v>4773594864</v>
      </c>
      <c r="G68" s="174"/>
      <c r="H68" s="190">
        <v>3670706998</v>
      </c>
      <c r="I68" s="174"/>
      <c r="J68" s="161">
        <v>3827882033</v>
      </c>
    </row>
    <row r="69" spans="1:10" ht="21.75" customHeight="1">
      <c r="A69" s="159" t="s">
        <v>237</v>
      </c>
      <c r="B69" s="219"/>
      <c r="C69" s="219"/>
      <c r="D69" s="225">
        <v>955551</v>
      </c>
      <c r="E69" s="174"/>
      <c r="F69" s="162">
        <v>0</v>
      </c>
      <c r="G69" s="178"/>
      <c r="H69" s="162">
        <v>0</v>
      </c>
      <c r="I69" s="178"/>
      <c r="J69" s="162">
        <v>0</v>
      </c>
    </row>
    <row r="70" spans="1:10" ht="21.65" customHeight="1">
      <c r="A70" s="85" t="s">
        <v>17</v>
      </c>
      <c r="C70" s="89"/>
      <c r="D70" s="151">
        <f>SUM(D62:D69)</f>
        <v>10987213472</v>
      </c>
      <c r="E70" s="164">
        <f>SUM(E62:E68)</f>
        <v>0</v>
      </c>
      <c r="F70" s="151">
        <f>SUM(F62:F69)</f>
        <v>8666492989</v>
      </c>
      <c r="G70" s="164">
        <f>SUM(G62:G68)</f>
        <v>0</v>
      </c>
      <c r="H70" s="151">
        <f>SUM(H62:H69)</f>
        <v>6435322639</v>
      </c>
      <c r="I70" s="164">
        <f>SUM(I62:I68)</f>
        <v>0</v>
      </c>
      <c r="J70" s="151">
        <f>SUM(J62:J69)</f>
        <v>6639711566</v>
      </c>
    </row>
    <row r="71" spans="1:10" ht="21.75" customHeight="1">
      <c r="A71" s="85"/>
      <c r="C71" s="89"/>
      <c r="D71" s="166"/>
      <c r="E71" s="164"/>
      <c r="F71" s="166"/>
      <c r="G71" s="164"/>
      <c r="H71" s="166"/>
      <c r="I71" s="164"/>
      <c r="J71" s="166"/>
    </row>
    <row r="72" spans="1:10" ht="21.65" customHeight="1">
      <c r="A72" s="88" t="s">
        <v>18</v>
      </c>
      <c r="B72" s="89"/>
      <c r="C72" s="89"/>
      <c r="D72" s="167">
        <f>SUM(D59+D70)</f>
        <v>13441444239</v>
      </c>
      <c r="E72" s="164"/>
      <c r="F72" s="167">
        <f>SUM(F59+F70)</f>
        <v>13845076347</v>
      </c>
      <c r="G72" s="164"/>
      <c r="H72" s="167">
        <f>SUM(H59+H70)</f>
        <v>13062907352</v>
      </c>
      <c r="I72" s="164"/>
      <c r="J72" s="167">
        <f>SUM(J59+J70)</f>
        <v>12933755893</v>
      </c>
    </row>
    <row r="73" spans="1:10" ht="21.75" customHeight="1">
      <c r="A73" s="86"/>
      <c r="B73" s="89"/>
      <c r="C73" s="89"/>
      <c r="D73" s="168"/>
      <c r="E73" s="226"/>
      <c r="F73" s="168"/>
      <c r="G73" s="226"/>
      <c r="H73" s="168"/>
      <c r="I73" s="226"/>
      <c r="J73" s="168"/>
    </row>
    <row r="74" spans="1:10" s="153" customFormat="1" ht="21.75" customHeight="1">
      <c r="A74" s="152" t="s">
        <v>69</v>
      </c>
      <c r="E74" s="227"/>
      <c r="I74" s="227"/>
    </row>
    <row r="75" spans="1:10" s="155" customFormat="1" ht="21.75" customHeight="1">
      <c r="A75" s="154" t="s">
        <v>50</v>
      </c>
      <c r="E75" s="228"/>
      <c r="I75" s="228"/>
    </row>
    <row r="76" spans="1:10" s="155" customFormat="1" ht="21.75" customHeight="1">
      <c r="A76" s="154"/>
    </row>
    <row r="77" spans="1:10" ht="21.65" customHeight="1">
      <c r="A77" s="86"/>
      <c r="D77" s="231" t="s">
        <v>37</v>
      </c>
      <c r="E77" s="231"/>
      <c r="F77" s="231"/>
      <c r="H77" s="231" t="s">
        <v>38</v>
      </c>
      <c r="I77" s="231"/>
      <c r="J77" s="231"/>
    </row>
    <row r="78" spans="1:10" ht="21.65" customHeight="1">
      <c r="B78" s="99"/>
      <c r="C78" s="99"/>
      <c r="D78" s="230" t="s">
        <v>70</v>
      </c>
      <c r="E78" s="230"/>
      <c r="F78" s="230"/>
      <c r="G78" s="157"/>
      <c r="H78" s="230" t="s">
        <v>70</v>
      </c>
      <c r="I78" s="230"/>
      <c r="J78" s="230"/>
    </row>
    <row r="79" spans="1:10" ht="21.65" customHeight="1">
      <c r="B79" s="99"/>
      <c r="C79" s="99"/>
      <c r="D79" s="232" t="s">
        <v>49</v>
      </c>
      <c r="E79" s="232"/>
      <c r="F79" s="232"/>
      <c r="G79" s="157"/>
      <c r="H79" s="234" t="s">
        <v>49</v>
      </c>
      <c r="I79" s="234"/>
      <c r="J79" s="234"/>
    </row>
    <row r="80" spans="1:10" ht="21.75" customHeight="1">
      <c r="A80" s="88" t="s">
        <v>11</v>
      </c>
      <c r="B80" s="89" t="s">
        <v>21</v>
      </c>
      <c r="C80" s="89"/>
      <c r="D80" s="99">
        <v>2022</v>
      </c>
      <c r="E80" s="99"/>
      <c r="F80" s="99">
        <v>2021</v>
      </c>
      <c r="G80" s="99"/>
      <c r="H80" s="99">
        <v>2022</v>
      </c>
      <c r="I80" s="99"/>
      <c r="J80" s="99">
        <v>2021</v>
      </c>
    </row>
    <row r="81" spans="1:10" ht="21.75" customHeight="1">
      <c r="B81" s="89"/>
      <c r="C81" s="89"/>
      <c r="D81" s="233" t="s">
        <v>71</v>
      </c>
      <c r="E81" s="233"/>
      <c r="F81" s="233"/>
      <c r="G81" s="233"/>
      <c r="H81" s="233"/>
      <c r="I81" s="233"/>
      <c r="J81" s="233"/>
    </row>
    <row r="82" spans="1:10" ht="21.75" customHeight="1">
      <c r="A82" s="169" t="s">
        <v>61</v>
      </c>
      <c r="B82" s="89"/>
      <c r="C82" s="89"/>
      <c r="D82" s="161"/>
      <c r="E82" s="161"/>
      <c r="F82" s="161"/>
      <c r="G82" s="161"/>
      <c r="H82" s="161"/>
      <c r="I82" s="161"/>
      <c r="J82" s="161"/>
    </row>
    <row r="83" spans="1:10" ht="21.75" customHeight="1">
      <c r="A83" s="87" t="s">
        <v>48</v>
      </c>
      <c r="B83" s="170"/>
      <c r="C83" s="89"/>
      <c r="D83" s="161"/>
      <c r="E83" s="161"/>
      <c r="F83" s="161"/>
      <c r="G83" s="161"/>
      <c r="H83" s="161"/>
      <c r="I83" s="161"/>
      <c r="J83" s="161"/>
    </row>
    <row r="84" spans="1:10" ht="21.75" customHeight="1">
      <c r="A84" s="159" t="s">
        <v>46</v>
      </c>
      <c r="B84" s="170"/>
      <c r="C84" s="89"/>
      <c r="D84" s="161"/>
      <c r="E84" s="161"/>
      <c r="F84" s="161"/>
      <c r="G84" s="161"/>
      <c r="H84" s="161"/>
      <c r="I84" s="161"/>
      <c r="J84" s="161"/>
    </row>
    <row r="85" spans="1:10" ht="21.75" customHeight="1">
      <c r="A85" s="171" t="s">
        <v>146</v>
      </c>
      <c r="B85" s="170"/>
      <c r="C85" s="89"/>
      <c r="D85" s="161"/>
      <c r="E85" s="161"/>
      <c r="F85" s="161"/>
      <c r="G85" s="161"/>
      <c r="H85" s="161"/>
      <c r="I85" s="161"/>
      <c r="J85" s="161"/>
    </row>
    <row r="86" spans="1:10" ht="21.65" customHeight="1" thickBot="1">
      <c r="A86" s="172" t="s">
        <v>147</v>
      </c>
      <c r="B86" s="170"/>
      <c r="C86" s="89"/>
      <c r="D86" s="195">
        <v>6535484202</v>
      </c>
      <c r="E86" s="161"/>
      <c r="F86" s="173">
        <v>6535484202</v>
      </c>
      <c r="G86" s="161"/>
      <c r="H86" s="195">
        <v>6535484202</v>
      </c>
      <c r="I86" s="161"/>
      <c r="J86" s="173">
        <v>6535484202</v>
      </c>
    </row>
    <row r="87" spans="1:10" ht="22" customHeight="1" thickTop="1">
      <c r="A87" s="159" t="s">
        <v>47</v>
      </c>
      <c r="B87" s="170"/>
      <c r="C87" s="89"/>
      <c r="D87" s="174"/>
      <c r="E87" s="161"/>
      <c r="F87" s="174"/>
      <c r="G87" s="161"/>
      <c r="H87" s="174"/>
      <c r="I87" s="161"/>
      <c r="J87" s="174"/>
    </row>
    <row r="88" spans="1:10" ht="22" customHeight="1">
      <c r="A88" s="171" t="s">
        <v>178</v>
      </c>
      <c r="B88" s="170"/>
      <c r="C88" s="89"/>
      <c r="D88" s="174"/>
      <c r="E88" s="161"/>
      <c r="F88" s="174"/>
      <c r="G88" s="161"/>
      <c r="H88" s="174"/>
      <c r="I88" s="161"/>
      <c r="J88" s="174"/>
    </row>
    <row r="89" spans="1:10" ht="22" customHeight="1">
      <c r="A89" s="172" t="s">
        <v>147</v>
      </c>
      <c r="B89" s="170"/>
      <c r="C89" s="89"/>
      <c r="D89" s="196">
        <v>6499829661</v>
      </c>
      <c r="E89" s="161"/>
      <c r="F89" s="174">
        <v>6499829661</v>
      </c>
      <c r="G89" s="161"/>
      <c r="H89" s="196">
        <v>6499829661</v>
      </c>
      <c r="I89" s="161"/>
      <c r="J89" s="174">
        <v>6499829661</v>
      </c>
    </row>
    <row r="90" spans="1:10" ht="21.75" customHeight="1">
      <c r="A90" s="159" t="s">
        <v>87</v>
      </c>
      <c r="B90" s="170">
        <v>18</v>
      </c>
      <c r="C90" s="89"/>
      <c r="D90" s="190">
        <v>1532320430</v>
      </c>
      <c r="E90" s="161"/>
      <c r="F90" s="174">
        <v>1532320430</v>
      </c>
      <c r="G90" s="161"/>
      <c r="H90" s="190">
        <v>1532320430</v>
      </c>
      <c r="I90" s="161"/>
      <c r="J90" s="174">
        <v>1532320430</v>
      </c>
    </row>
    <row r="91" spans="1:10" ht="21.75" customHeight="1">
      <c r="A91" s="159" t="s">
        <v>88</v>
      </c>
      <c r="B91" s="89"/>
      <c r="C91" s="89"/>
      <c r="D91" s="190"/>
      <c r="E91" s="161"/>
      <c r="F91" s="161"/>
      <c r="G91" s="161"/>
      <c r="H91" s="161"/>
      <c r="I91" s="161"/>
      <c r="J91" s="161"/>
    </row>
    <row r="92" spans="1:10" ht="21.75" customHeight="1">
      <c r="A92" s="159" t="s">
        <v>89</v>
      </c>
      <c r="B92" s="89"/>
      <c r="C92" s="89"/>
      <c r="D92" s="194">
        <v>-423185000</v>
      </c>
      <c r="E92" s="97"/>
      <c r="F92" s="97">
        <v>-423185000</v>
      </c>
      <c r="G92" s="161"/>
      <c r="H92" s="162">
        <v>0</v>
      </c>
      <c r="I92" s="162"/>
      <c r="J92" s="162">
        <v>0</v>
      </c>
    </row>
    <row r="93" spans="1:10" ht="21.75" customHeight="1">
      <c r="A93" s="159" t="s">
        <v>90</v>
      </c>
      <c r="B93" s="89"/>
      <c r="C93" s="89"/>
      <c r="D93" s="97"/>
      <c r="E93" s="97"/>
      <c r="F93" s="97"/>
      <c r="G93" s="161"/>
      <c r="H93" s="162"/>
      <c r="I93" s="162"/>
      <c r="J93" s="162"/>
    </row>
    <row r="94" spans="1:10" ht="21.75" customHeight="1">
      <c r="A94" s="159" t="s">
        <v>91</v>
      </c>
      <c r="B94" s="89"/>
      <c r="C94" s="89"/>
      <c r="D94" s="194">
        <v>-129336263</v>
      </c>
      <c r="E94" s="97"/>
      <c r="F94" s="97">
        <v>-129336263</v>
      </c>
      <c r="G94" s="161"/>
      <c r="H94" s="162">
        <v>0</v>
      </c>
      <c r="I94" s="162"/>
      <c r="J94" s="162">
        <v>0</v>
      </c>
    </row>
    <row r="95" spans="1:10" ht="21.75" customHeight="1">
      <c r="A95" s="159" t="s">
        <v>92</v>
      </c>
      <c r="B95" s="89"/>
      <c r="C95" s="89"/>
      <c r="D95" s="161"/>
      <c r="E95" s="161"/>
      <c r="F95" s="161"/>
      <c r="G95" s="161"/>
      <c r="H95" s="161"/>
      <c r="I95" s="161"/>
      <c r="J95" s="161"/>
    </row>
    <row r="96" spans="1:10" ht="21.75" customHeight="1">
      <c r="A96" s="175" t="s">
        <v>39</v>
      </c>
      <c r="B96" s="89"/>
      <c r="C96" s="89"/>
      <c r="D96" s="161"/>
      <c r="E96" s="161"/>
      <c r="F96" s="161"/>
      <c r="G96" s="161"/>
      <c r="H96" s="161"/>
      <c r="I96" s="161"/>
      <c r="J96" s="161"/>
    </row>
    <row r="97" spans="1:14" ht="21.75" customHeight="1">
      <c r="A97" s="175" t="s">
        <v>40</v>
      </c>
      <c r="B97" s="89">
        <v>18</v>
      </c>
      <c r="C97" s="89"/>
      <c r="D97" s="190">
        <v>790448420</v>
      </c>
      <c r="E97" s="161"/>
      <c r="F97" s="161">
        <v>790448420</v>
      </c>
      <c r="G97" s="161"/>
      <c r="H97" s="190">
        <v>653548420</v>
      </c>
      <c r="I97" s="161"/>
      <c r="J97" s="161">
        <v>653548420</v>
      </c>
    </row>
    <row r="98" spans="1:14" ht="21.75" customHeight="1">
      <c r="A98" s="175" t="s">
        <v>93</v>
      </c>
      <c r="B98" s="89"/>
      <c r="C98" s="89"/>
      <c r="D98" s="190">
        <v>6594582281</v>
      </c>
      <c r="E98" s="161"/>
      <c r="F98" s="161">
        <v>5880871273</v>
      </c>
      <c r="G98" s="161"/>
      <c r="H98" s="196">
        <v>3484649285</v>
      </c>
      <c r="I98" s="161"/>
      <c r="J98" s="174">
        <v>3346923879</v>
      </c>
      <c r="L98" s="161"/>
      <c r="M98" s="161"/>
      <c r="N98" s="161"/>
    </row>
    <row r="99" spans="1:14" ht="21.65" customHeight="1">
      <c r="A99" s="175" t="s">
        <v>94</v>
      </c>
      <c r="B99" s="180">
        <v>18</v>
      </c>
      <c r="C99" s="89"/>
      <c r="D99" s="221">
        <v>381401428</v>
      </c>
      <c r="E99" s="174"/>
      <c r="F99" s="176">
        <v>355986764</v>
      </c>
      <c r="G99" s="174"/>
      <c r="H99" s="177">
        <v>0</v>
      </c>
      <c r="I99" s="178"/>
      <c r="J99" s="177">
        <v>0</v>
      </c>
      <c r="K99" s="161"/>
    </row>
    <row r="100" spans="1:14" ht="22.75" customHeight="1">
      <c r="A100" s="85" t="s">
        <v>95</v>
      </c>
      <c r="C100" s="89"/>
      <c r="D100" s="150">
        <f>SUM(D89:D99)</f>
        <v>15246060957</v>
      </c>
      <c r="E100" s="150"/>
      <c r="F100" s="150">
        <f>SUM(F89:F99)</f>
        <v>14506935285</v>
      </c>
      <c r="G100" s="150"/>
      <c r="H100" s="150">
        <f>SUM(H89:H99)</f>
        <v>12170347796</v>
      </c>
      <c r="I100" s="150"/>
      <c r="J100" s="150">
        <f>SUM(J89:J99)</f>
        <v>12032622390</v>
      </c>
    </row>
    <row r="101" spans="1:14" ht="22.75" customHeight="1">
      <c r="A101" s="159" t="s">
        <v>19</v>
      </c>
      <c r="B101" s="89">
        <v>12</v>
      </c>
      <c r="C101" s="89"/>
      <c r="D101" s="196">
        <v>1021237345</v>
      </c>
      <c r="E101" s="161"/>
      <c r="F101" s="174">
        <v>979135989</v>
      </c>
      <c r="G101" s="161"/>
      <c r="H101" s="178">
        <v>0</v>
      </c>
      <c r="I101" s="161"/>
      <c r="J101" s="178">
        <v>0</v>
      </c>
    </row>
    <row r="102" spans="1:14" ht="22.75" customHeight="1">
      <c r="A102" s="88" t="s">
        <v>62</v>
      </c>
      <c r="B102" s="89"/>
      <c r="C102" s="89"/>
      <c r="D102" s="151">
        <f>SUM(D100:D101)</f>
        <v>16267298302</v>
      </c>
      <c r="E102" s="150"/>
      <c r="F102" s="151">
        <f>SUM(F100:F101)</f>
        <v>15486071274</v>
      </c>
      <c r="G102" s="150"/>
      <c r="H102" s="151">
        <f>SUM(H100:H101)</f>
        <v>12170347796</v>
      </c>
      <c r="I102" s="150"/>
      <c r="J102" s="151">
        <f>SUM(J100:J101)</f>
        <v>12032622390</v>
      </c>
    </row>
    <row r="103" spans="1:14" ht="22.75" customHeight="1">
      <c r="A103" s="88"/>
      <c r="B103" s="188"/>
      <c r="C103" s="188"/>
      <c r="D103" s="164"/>
      <c r="E103" s="150"/>
      <c r="F103" s="164"/>
      <c r="G103" s="150"/>
      <c r="H103" s="164"/>
      <c r="I103" s="150"/>
      <c r="J103" s="164"/>
    </row>
    <row r="104" spans="1:14" ht="22.75" customHeight="1" thickBot="1">
      <c r="A104" s="88" t="s">
        <v>20</v>
      </c>
      <c r="B104" s="89"/>
      <c r="C104" s="89"/>
      <c r="D104" s="149">
        <f>SUM(D72+D102)</f>
        <v>29708742541</v>
      </c>
      <c r="E104" s="150"/>
      <c r="F104" s="149">
        <f>SUM(F72+F102)</f>
        <v>29331147621</v>
      </c>
      <c r="G104" s="150"/>
      <c r="H104" s="149">
        <f>SUM(H72+H102)</f>
        <v>25233255148</v>
      </c>
      <c r="I104" s="150"/>
      <c r="J104" s="149">
        <f>SUM(J72+J102)</f>
        <v>24966378283</v>
      </c>
    </row>
    <row r="105" spans="1:14" ht="21.75" customHeight="1" thickTop="1">
      <c r="A105" s="179"/>
    </row>
    <row r="106" spans="1:14" ht="21.75" customHeight="1">
      <c r="D106" s="161"/>
      <c r="F106" s="161"/>
      <c r="H106" s="161"/>
      <c r="J106" s="161"/>
    </row>
  </sheetData>
  <mergeCells count="21">
    <mergeCell ref="D4:F4"/>
    <mergeCell ref="H4:J4"/>
    <mergeCell ref="D39:F39"/>
    <mergeCell ref="H39:J39"/>
    <mergeCell ref="D5:F5"/>
    <mergeCell ref="H5:J5"/>
    <mergeCell ref="D8:J8"/>
    <mergeCell ref="D6:F6"/>
    <mergeCell ref="H6:J6"/>
    <mergeCell ref="D81:J81"/>
    <mergeCell ref="D43:J43"/>
    <mergeCell ref="D78:F78"/>
    <mergeCell ref="H78:J78"/>
    <mergeCell ref="D77:F77"/>
    <mergeCell ref="D79:F79"/>
    <mergeCell ref="H79:J79"/>
    <mergeCell ref="D40:F40"/>
    <mergeCell ref="H40:J40"/>
    <mergeCell ref="H77:J77"/>
    <mergeCell ref="D41:F41"/>
    <mergeCell ref="H41:J41"/>
  </mergeCells>
  <phoneticPr fontId="0" type="noConversion"/>
  <pageMargins left="0.7" right="0.7" top="0.48" bottom="0.5" header="0.5" footer="0.5"/>
  <pageSetup paperSize="9" scale="73" firstPageNumber="6" fitToHeight="0" orientation="portrait" useFirstPageNumber="1" r:id="rId1"/>
  <headerFooter alignWithMargins="0">
    <oddFooter>&amp;L&amp;"Times New Roman,Regular"&amp;11The accompanying notes form an integral part of the financial statements.
&amp;C&amp;"Times New Roman,Regular"&amp;11&amp;P</oddFooter>
  </headerFooter>
  <rowBreaks count="2" manualBreakCount="2">
    <brk id="35" max="9" man="1"/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6"/>
  <sheetViews>
    <sheetView view="pageBreakPreview" topLeftCell="A28" zoomScale="90" zoomScaleNormal="80" zoomScaleSheetLayoutView="90" workbookViewId="0">
      <selection activeCell="A69" sqref="A69"/>
    </sheetView>
  </sheetViews>
  <sheetFormatPr defaultColWidth="9.09765625" defaultRowHeight="21.75" customHeight="1"/>
  <cols>
    <col min="1" max="1" width="53.69921875" style="5" customWidth="1"/>
    <col min="2" max="2" width="9.09765625" style="46"/>
    <col min="3" max="3" width="1.3984375" style="46" customWidth="1"/>
    <col min="4" max="4" width="17.09765625" style="46" customWidth="1"/>
    <col min="5" max="5" width="1.3984375" style="46" customWidth="1"/>
    <col min="6" max="6" width="17.69921875" style="46" customWidth="1"/>
    <col min="7" max="7" width="1.3984375" style="46" customWidth="1"/>
    <col min="8" max="8" width="15.69921875" style="46" customWidth="1"/>
    <col min="9" max="9" width="1.3984375" style="46" customWidth="1"/>
    <col min="10" max="10" width="15.69921875" style="46" customWidth="1"/>
    <col min="11" max="16384" width="9.09765625" style="46"/>
  </cols>
  <sheetData>
    <row r="1" spans="1:10" s="20" customFormat="1" ht="21.75" customHeight="1">
      <c r="A1" s="21" t="s">
        <v>69</v>
      </c>
      <c r="C1" s="24"/>
      <c r="D1" s="25"/>
      <c r="E1" s="26"/>
      <c r="F1" s="25"/>
      <c r="G1" s="26"/>
      <c r="H1" s="25"/>
      <c r="I1" s="26"/>
      <c r="J1" s="25"/>
    </row>
    <row r="2" spans="1:10" s="22" customFormat="1" ht="21.75" customHeight="1">
      <c r="A2" s="50" t="s">
        <v>96</v>
      </c>
      <c r="C2" s="27"/>
      <c r="D2" s="49"/>
      <c r="E2" s="49"/>
      <c r="F2" s="104"/>
      <c r="G2" s="49"/>
      <c r="H2" s="49"/>
      <c r="I2" s="49"/>
      <c r="J2" s="104"/>
    </row>
    <row r="3" spans="1:10" ht="21.75" customHeight="1">
      <c r="A3" s="50"/>
      <c r="B3" s="22"/>
      <c r="C3" s="27"/>
      <c r="D3" s="49"/>
      <c r="E3" s="49"/>
      <c r="F3" s="104"/>
      <c r="G3" s="49"/>
      <c r="H3" s="235"/>
      <c r="I3" s="235"/>
      <c r="J3" s="235"/>
    </row>
    <row r="4" spans="1:10" ht="21" customHeight="1">
      <c r="B4" s="5"/>
      <c r="C4" s="5"/>
      <c r="D4" s="236" t="s">
        <v>37</v>
      </c>
      <c r="E4" s="236"/>
      <c r="F4" s="236"/>
      <c r="H4" s="236" t="s">
        <v>38</v>
      </c>
      <c r="I4" s="236"/>
      <c r="J4" s="236"/>
    </row>
    <row r="5" spans="1:10" ht="21" customHeight="1">
      <c r="B5" s="4"/>
      <c r="C5" s="4"/>
      <c r="D5" s="237" t="s">
        <v>70</v>
      </c>
      <c r="E5" s="237"/>
      <c r="F5" s="237"/>
      <c r="G5" s="47"/>
      <c r="H5" s="237" t="s">
        <v>70</v>
      </c>
      <c r="I5" s="237"/>
      <c r="J5" s="237"/>
    </row>
    <row r="6" spans="1:10" ht="21.75" customHeight="1">
      <c r="B6" s="4"/>
      <c r="C6" s="4"/>
      <c r="D6" s="239" t="s">
        <v>51</v>
      </c>
      <c r="E6" s="239"/>
      <c r="F6" s="239"/>
      <c r="G6" s="47"/>
      <c r="H6" s="239" t="s">
        <v>51</v>
      </c>
      <c r="I6" s="239"/>
      <c r="J6" s="239"/>
    </row>
    <row r="7" spans="1:10" ht="21" customHeight="1">
      <c r="B7" s="48" t="s">
        <v>21</v>
      </c>
      <c r="C7" s="48"/>
      <c r="D7" s="4">
        <v>2022</v>
      </c>
      <c r="E7" s="4"/>
      <c r="F7" s="4">
        <v>2021</v>
      </c>
      <c r="G7" s="4"/>
      <c r="H7" s="4">
        <v>2022</v>
      </c>
      <c r="I7" s="4"/>
      <c r="J7" s="4">
        <v>2021</v>
      </c>
    </row>
    <row r="8" spans="1:10" ht="21" customHeight="1">
      <c r="A8" s="1"/>
      <c r="C8" s="48"/>
      <c r="D8" s="238" t="s">
        <v>71</v>
      </c>
      <c r="E8" s="238"/>
      <c r="F8" s="238"/>
      <c r="G8" s="238"/>
      <c r="H8" s="238"/>
      <c r="I8" s="238"/>
      <c r="J8" s="238"/>
    </row>
    <row r="9" spans="1:10" ht="21" customHeight="1">
      <c r="A9" s="42" t="s">
        <v>227</v>
      </c>
      <c r="B9" s="56">
        <v>5</v>
      </c>
      <c r="C9" s="56"/>
      <c r="D9" s="44"/>
      <c r="E9" s="44"/>
      <c r="F9" s="44"/>
      <c r="G9" s="44"/>
      <c r="H9" s="44"/>
      <c r="I9" s="44"/>
      <c r="J9" s="44"/>
    </row>
    <row r="10" spans="1:10" ht="21" customHeight="1">
      <c r="A10" s="19" t="s">
        <v>97</v>
      </c>
      <c r="B10" s="56">
        <v>19</v>
      </c>
      <c r="C10" s="56"/>
      <c r="D10" s="198">
        <v>1207604171</v>
      </c>
      <c r="E10" s="44"/>
      <c r="F10" s="44">
        <v>1153033682</v>
      </c>
      <c r="G10" s="44"/>
      <c r="H10" s="198">
        <v>343481686</v>
      </c>
      <c r="I10" s="44"/>
      <c r="J10" s="44">
        <v>296020479</v>
      </c>
    </row>
    <row r="11" spans="1:10" ht="21" customHeight="1">
      <c r="A11" s="19" t="s">
        <v>179</v>
      </c>
      <c r="B11" s="81">
        <v>19</v>
      </c>
      <c r="C11" s="48"/>
      <c r="D11" s="198">
        <v>306980909</v>
      </c>
      <c r="E11" s="44"/>
      <c r="F11" s="44">
        <v>402307969</v>
      </c>
      <c r="G11" s="44"/>
      <c r="H11" s="200">
        <v>0</v>
      </c>
      <c r="I11" s="44"/>
      <c r="J11" s="44">
        <v>0</v>
      </c>
    </row>
    <row r="12" spans="1:10" ht="21" customHeight="1">
      <c r="A12" s="5" t="s">
        <v>232</v>
      </c>
      <c r="B12" s="189">
        <v>13</v>
      </c>
      <c r="C12" s="189"/>
      <c r="D12" s="44">
        <v>152365339</v>
      </c>
      <c r="E12" s="44"/>
      <c r="F12" s="44">
        <v>0</v>
      </c>
      <c r="G12" s="44"/>
      <c r="H12" s="222">
        <v>23161865</v>
      </c>
      <c r="I12" s="44"/>
      <c r="J12" s="44">
        <v>0</v>
      </c>
    </row>
    <row r="13" spans="1:10" ht="21" customHeight="1">
      <c r="A13" s="5" t="s">
        <v>98</v>
      </c>
      <c r="B13" s="56"/>
      <c r="C13" s="56"/>
      <c r="D13" s="198">
        <v>76494235</v>
      </c>
      <c r="E13" s="44"/>
      <c r="F13" s="44">
        <v>84797521</v>
      </c>
      <c r="G13" s="44"/>
      <c r="H13" s="197">
        <v>153257495</v>
      </c>
      <c r="I13" s="44"/>
      <c r="J13" s="44">
        <v>179956479</v>
      </c>
    </row>
    <row r="14" spans="1:10" ht="21" customHeight="1">
      <c r="A14" s="5" t="s">
        <v>68</v>
      </c>
      <c r="B14" s="53"/>
      <c r="C14" s="48"/>
      <c r="D14" s="198">
        <v>24391741</v>
      </c>
      <c r="E14" s="44"/>
      <c r="F14" s="44">
        <v>12812575</v>
      </c>
      <c r="G14" s="44"/>
      <c r="H14" s="199">
        <v>1119735</v>
      </c>
      <c r="I14" s="44"/>
      <c r="J14" s="44">
        <v>5835107</v>
      </c>
    </row>
    <row r="15" spans="1:10" ht="21" customHeight="1">
      <c r="A15" s="37" t="s">
        <v>228</v>
      </c>
      <c r="B15" s="53"/>
      <c r="C15" s="48"/>
      <c r="D15" s="61">
        <f>SUM(D10:D14)</f>
        <v>1767836395</v>
      </c>
      <c r="E15" s="62"/>
      <c r="F15" s="61">
        <f>SUM(F10:F14)</f>
        <v>1652951747</v>
      </c>
      <c r="G15" s="62"/>
      <c r="H15" s="61">
        <f>SUM(H10:H14)</f>
        <v>521020781</v>
      </c>
      <c r="I15" s="62"/>
      <c r="J15" s="61">
        <f>SUM(J10:J14)</f>
        <v>481812065</v>
      </c>
    </row>
    <row r="16" spans="1:10" ht="21" customHeight="1">
      <c r="A16" s="37"/>
      <c r="B16" s="53"/>
      <c r="C16" s="48"/>
      <c r="D16" s="63"/>
      <c r="E16" s="62"/>
      <c r="F16" s="63"/>
      <c r="G16" s="62"/>
      <c r="H16" s="63"/>
      <c r="I16" s="62"/>
      <c r="J16" s="63"/>
    </row>
    <row r="17" spans="1:10" ht="21" customHeight="1">
      <c r="A17" s="18" t="s">
        <v>44</v>
      </c>
      <c r="B17" s="56">
        <v>5</v>
      </c>
      <c r="C17" s="48"/>
      <c r="D17" s="44"/>
      <c r="E17" s="44"/>
      <c r="F17" s="44"/>
      <c r="G17" s="44"/>
      <c r="H17" s="44"/>
      <c r="I17" s="44"/>
      <c r="J17" s="44"/>
    </row>
    <row r="18" spans="1:10" ht="21" customHeight="1">
      <c r="A18" s="19" t="s">
        <v>99</v>
      </c>
      <c r="B18" s="55"/>
      <c r="C18" s="48"/>
      <c r="D18" s="198">
        <v>231202572</v>
      </c>
      <c r="E18" s="44"/>
      <c r="F18" s="44">
        <v>201723481</v>
      </c>
      <c r="G18" s="44"/>
      <c r="H18" s="198">
        <v>46249147</v>
      </c>
      <c r="I18" s="44"/>
      <c r="J18" s="44">
        <v>37156719</v>
      </c>
    </row>
    <row r="19" spans="1:10" ht="21" customHeight="1">
      <c r="A19" s="34" t="s">
        <v>100</v>
      </c>
      <c r="B19" s="55">
        <v>8</v>
      </c>
      <c r="C19" s="48"/>
      <c r="D19" s="198">
        <v>152447357</v>
      </c>
      <c r="E19" s="44"/>
      <c r="F19" s="44">
        <v>126631168</v>
      </c>
      <c r="G19" s="44"/>
      <c r="H19" s="200">
        <v>0</v>
      </c>
      <c r="I19" s="44"/>
      <c r="J19" s="44">
        <v>0</v>
      </c>
    </row>
    <row r="20" spans="1:10" ht="21" customHeight="1">
      <c r="A20" s="34" t="s">
        <v>148</v>
      </c>
      <c r="B20" s="78">
        <v>13</v>
      </c>
      <c r="C20" s="78"/>
      <c r="D20" s="200">
        <v>0</v>
      </c>
      <c r="E20" s="44"/>
      <c r="F20" s="44">
        <v>66228152</v>
      </c>
      <c r="G20" s="44"/>
      <c r="H20" s="200">
        <v>0</v>
      </c>
      <c r="I20" s="44"/>
      <c r="J20" s="44">
        <v>54843706</v>
      </c>
    </row>
    <row r="21" spans="1:10" ht="21" customHeight="1">
      <c r="A21" s="19" t="s">
        <v>145</v>
      </c>
      <c r="B21" s="55" t="s">
        <v>173</v>
      </c>
      <c r="C21" s="48"/>
      <c r="D21" s="198">
        <v>22361227</v>
      </c>
      <c r="E21" s="44"/>
      <c r="F21" s="44">
        <v>24128626</v>
      </c>
      <c r="G21" s="44"/>
      <c r="H21" s="198">
        <v>455562</v>
      </c>
      <c r="I21" s="44"/>
      <c r="J21" s="44">
        <v>6360673</v>
      </c>
    </row>
    <row r="22" spans="1:10" ht="21" customHeight="1">
      <c r="A22" s="19" t="s">
        <v>101</v>
      </c>
      <c r="B22" s="81" t="s">
        <v>173</v>
      </c>
      <c r="C22" s="48"/>
      <c r="D22" s="198">
        <v>275992109</v>
      </c>
      <c r="E22" s="44"/>
      <c r="F22" s="44">
        <v>283264067</v>
      </c>
      <c r="G22" s="44"/>
      <c r="H22" s="198">
        <v>185765267</v>
      </c>
      <c r="I22" s="44"/>
      <c r="J22" s="44">
        <v>190303573</v>
      </c>
    </row>
    <row r="23" spans="1:10" ht="21" customHeight="1">
      <c r="A23" s="37" t="s">
        <v>45</v>
      </c>
      <c r="B23" s="55"/>
      <c r="C23" s="48"/>
      <c r="D23" s="61">
        <f>SUM(D18:D22)</f>
        <v>682003265</v>
      </c>
      <c r="E23" s="62"/>
      <c r="F23" s="61">
        <f>SUM(F18:F22)</f>
        <v>701975494</v>
      </c>
      <c r="G23" s="62"/>
      <c r="H23" s="61">
        <f>SUM(H18:H22)</f>
        <v>232469976</v>
      </c>
      <c r="I23" s="62"/>
      <c r="J23" s="61">
        <f>SUM(J18:J22)</f>
        <v>288664671</v>
      </c>
    </row>
    <row r="24" spans="1:10" ht="21" customHeight="1">
      <c r="A24" s="37"/>
      <c r="B24" s="78"/>
      <c r="C24" s="78"/>
      <c r="D24" s="64"/>
      <c r="E24" s="62"/>
      <c r="F24" s="64"/>
      <c r="G24" s="62"/>
      <c r="H24" s="64"/>
      <c r="I24" s="62"/>
      <c r="J24" s="64"/>
    </row>
    <row r="25" spans="1:10" s="45" customFormat="1" ht="21" customHeight="1">
      <c r="A25" s="1" t="s">
        <v>174</v>
      </c>
      <c r="C25" s="35"/>
      <c r="D25" s="63">
        <f>SUM(D15-D23)</f>
        <v>1085833130</v>
      </c>
      <c r="E25" s="63"/>
      <c r="F25" s="63">
        <f>SUM(F15-F23)</f>
        <v>950976253</v>
      </c>
      <c r="G25" s="63"/>
      <c r="H25" s="63">
        <f>SUM(H15-H23)</f>
        <v>288550805</v>
      </c>
      <c r="I25" s="63"/>
      <c r="J25" s="63">
        <f>SUM(J15-J23)</f>
        <v>193147394</v>
      </c>
    </row>
    <row r="26" spans="1:10" ht="21" customHeight="1">
      <c r="A26" s="5" t="s">
        <v>32</v>
      </c>
      <c r="B26" s="55">
        <v>5</v>
      </c>
      <c r="C26" s="48"/>
      <c r="D26" s="198">
        <v>-140635618</v>
      </c>
      <c r="E26" s="44"/>
      <c r="F26" s="44">
        <v>-156899860</v>
      </c>
      <c r="G26" s="44"/>
      <c r="H26" s="198">
        <v>-116325359</v>
      </c>
      <c r="I26" s="44"/>
      <c r="J26" s="44">
        <v>-116154789</v>
      </c>
    </row>
    <row r="27" spans="1:10" ht="21" customHeight="1">
      <c r="A27" s="38" t="s">
        <v>239</v>
      </c>
      <c r="B27" s="106"/>
      <c r="C27" s="106"/>
      <c r="D27" s="44"/>
      <c r="E27" s="44"/>
      <c r="F27" s="44"/>
      <c r="G27" s="44"/>
      <c r="H27" s="198"/>
      <c r="I27" s="44"/>
      <c r="J27" s="44"/>
    </row>
    <row r="28" spans="1:10" ht="21" customHeight="1">
      <c r="A28" s="38" t="s">
        <v>211</v>
      </c>
      <c r="B28" s="106">
        <v>7</v>
      </c>
      <c r="C28" s="106"/>
      <c r="D28" s="198">
        <v>5003481</v>
      </c>
      <c r="E28" s="44"/>
      <c r="F28" s="44">
        <v>-3062741</v>
      </c>
      <c r="G28" s="44"/>
      <c r="H28" s="198">
        <v>-19698</v>
      </c>
      <c r="I28" s="44"/>
      <c r="J28" s="44">
        <v>210405</v>
      </c>
    </row>
    <row r="29" spans="1:10" ht="21" customHeight="1">
      <c r="A29" s="79" t="s">
        <v>175</v>
      </c>
      <c r="B29" s="78"/>
      <c r="C29" s="78"/>
      <c r="D29" s="201"/>
      <c r="E29" s="44"/>
      <c r="F29" s="44"/>
      <c r="G29" s="44"/>
      <c r="H29" s="44"/>
      <c r="I29" s="44"/>
      <c r="J29" s="44"/>
    </row>
    <row r="30" spans="1:10" ht="21" customHeight="1">
      <c r="A30" s="79" t="s">
        <v>149</v>
      </c>
      <c r="B30" s="55">
        <v>9</v>
      </c>
      <c r="C30" s="48"/>
      <c r="D30" s="202">
        <v>794226</v>
      </c>
      <c r="E30" s="60"/>
      <c r="F30" s="52">
        <v>6005588</v>
      </c>
      <c r="G30" s="44"/>
      <c r="H30" s="204">
        <v>0</v>
      </c>
      <c r="I30" s="44"/>
      <c r="J30" s="52">
        <v>0</v>
      </c>
    </row>
    <row r="31" spans="1:10" ht="21" customHeight="1">
      <c r="A31" s="45" t="s">
        <v>102</v>
      </c>
      <c r="C31" s="48"/>
      <c r="D31" s="63">
        <f>SUM(D25:D30)</f>
        <v>950995219</v>
      </c>
      <c r="E31" s="62"/>
      <c r="F31" s="63">
        <f>SUM(F25:F30)</f>
        <v>797019240</v>
      </c>
      <c r="G31" s="62"/>
      <c r="H31" s="63">
        <f>SUM(H25:H30)</f>
        <v>172205748</v>
      </c>
      <c r="I31" s="62"/>
      <c r="J31" s="63">
        <f>SUM(J25:J30)</f>
        <v>77203010</v>
      </c>
    </row>
    <row r="32" spans="1:10" ht="21" customHeight="1">
      <c r="A32" s="46" t="s">
        <v>58</v>
      </c>
      <c r="B32" s="55">
        <v>22</v>
      </c>
      <c r="C32" s="48"/>
      <c r="D32" s="203">
        <v>-197153685</v>
      </c>
      <c r="E32" s="60"/>
      <c r="F32" s="40">
        <v>-170323579</v>
      </c>
      <c r="G32" s="60"/>
      <c r="H32" s="203">
        <v>-34480342</v>
      </c>
      <c r="I32" s="60"/>
      <c r="J32" s="40">
        <v>-16048126</v>
      </c>
    </row>
    <row r="33" spans="1:10" ht="21" customHeight="1" thickBot="1">
      <c r="A33" s="45" t="s">
        <v>103</v>
      </c>
      <c r="C33" s="48"/>
      <c r="D33" s="63">
        <f>SUM(D31:D32)</f>
        <v>753841534</v>
      </c>
      <c r="E33" s="62"/>
      <c r="F33" s="63">
        <f>SUM(F31:F32)</f>
        <v>626695661</v>
      </c>
      <c r="G33" s="62"/>
      <c r="H33" s="65">
        <f>SUM(H31:H32)</f>
        <v>137725406</v>
      </c>
      <c r="I33" s="62"/>
      <c r="J33" s="65">
        <f>SUM(J31:J32)</f>
        <v>61154884</v>
      </c>
    </row>
    <row r="34" spans="1:10" ht="18" customHeight="1" thickTop="1">
      <c r="A34" s="23"/>
      <c r="B34" s="9"/>
      <c r="C34" s="9"/>
      <c r="D34" s="66"/>
      <c r="E34" s="63"/>
      <c r="F34" s="66"/>
      <c r="G34" s="63"/>
      <c r="H34" s="63"/>
      <c r="I34" s="63"/>
      <c r="J34" s="63"/>
    </row>
    <row r="35" spans="1:10" s="79" customFormat="1" ht="18.75" customHeight="1">
      <c r="A35" s="107" t="s">
        <v>69</v>
      </c>
      <c r="B35" s="108"/>
      <c r="C35" s="109"/>
      <c r="D35" s="109"/>
      <c r="E35" s="109"/>
      <c r="F35" s="109"/>
      <c r="G35" s="109"/>
      <c r="H35" s="109"/>
      <c r="I35" s="109"/>
    </row>
    <row r="36" spans="1:10" s="79" customFormat="1" ht="18" customHeight="1">
      <c r="A36" s="110" t="s">
        <v>96</v>
      </c>
      <c r="B36" s="111"/>
      <c r="C36" s="112"/>
      <c r="D36" s="112"/>
      <c r="E36" s="112"/>
      <c r="F36" s="113"/>
      <c r="G36" s="113"/>
      <c r="H36" s="113"/>
      <c r="I36" s="113"/>
    </row>
    <row r="37" spans="1:10" s="79" customFormat="1" ht="18.75" customHeight="1">
      <c r="A37" s="110"/>
      <c r="B37" s="111"/>
      <c r="C37" s="112"/>
      <c r="D37" s="112"/>
      <c r="E37" s="112"/>
      <c r="F37" s="113"/>
      <c r="G37" s="113"/>
      <c r="H37" s="113"/>
      <c r="I37" s="113"/>
    </row>
    <row r="38" spans="1:10" s="79" customFormat="1" ht="18.75" customHeight="1">
      <c r="A38" s="114"/>
      <c r="B38" s="114"/>
      <c r="C38" s="240" t="s">
        <v>37</v>
      </c>
      <c r="D38" s="240"/>
      <c r="E38" s="240"/>
      <c r="F38" s="240"/>
      <c r="G38" s="240" t="s">
        <v>38</v>
      </c>
      <c r="H38" s="240"/>
      <c r="I38" s="240"/>
      <c r="J38" s="240"/>
    </row>
    <row r="39" spans="1:10" s="79" customFormat="1" ht="18.75" customHeight="1">
      <c r="A39" s="114"/>
      <c r="B39" s="115"/>
      <c r="C39" s="241" t="s">
        <v>70</v>
      </c>
      <c r="D39" s="241"/>
      <c r="E39" s="241"/>
      <c r="F39" s="241"/>
      <c r="G39" s="241" t="s">
        <v>70</v>
      </c>
      <c r="H39" s="241"/>
      <c r="I39" s="241"/>
      <c r="J39" s="241"/>
    </row>
    <row r="40" spans="1:10" s="79" customFormat="1" ht="18.75" customHeight="1">
      <c r="A40" s="114"/>
      <c r="B40" s="115"/>
      <c r="C40" s="239" t="s">
        <v>51</v>
      </c>
      <c r="D40" s="239"/>
      <c r="E40" s="239"/>
      <c r="F40" s="239"/>
      <c r="G40" s="239" t="s">
        <v>51</v>
      </c>
      <c r="H40" s="239"/>
      <c r="I40" s="239"/>
      <c r="J40" s="239"/>
    </row>
    <row r="41" spans="1:10" s="79" customFormat="1" ht="18.75" customHeight="1">
      <c r="A41" s="114"/>
      <c r="B41" s="106" t="s">
        <v>21</v>
      </c>
      <c r="C41" s="242">
        <v>2022</v>
      </c>
      <c r="D41" s="242"/>
      <c r="E41" s="242">
        <v>2021</v>
      </c>
      <c r="F41" s="242"/>
      <c r="G41" s="242">
        <v>2022</v>
      </c>
      <c r="H41" s="242"/>
      <c r="I41" s="242">
        <v>2021</v>
      </c>
      <c r="J41" s="242"/>
    </row>
    <row r="42" spans="1:10" s="79" customFormat="1" ht="18.75" customHeight="1">
      <c r="A42" s="114"/>
      <c r="C42" s="238" t="s">
        <v>71</v>
      </c>
      <c r="D42" s="238"/>
      <c r="E42" s="238"/>
      <c r="F42" s="238"/>
      <c r="G42" s="238"/>
      <c r="H42" s="238"/>
      <c r="I42" s="238"/>
      <c r="J42" s="238"/>
    </row>
    <row r="43" spans="1:10" s="79" customFormat="1" ht="18.75" customHeight="1">
      <c r="A43" s="119" t="s">
        <v>197</v>
      </c>
      <c r="C43" s="120"/>
      <c r="D43" s="117"/>
      <c r="E43" s="120"/>
      <c r="F43" s="117"/>
      <c r="G43" s="120"/>
      <c r="H43" s="117"/>
      <c r="I43" s="120"/>
    </row>
    <row r="44" spans="1:10" s="79" customFormat="1" ht="18.75" customHeight="1">
      <c r="A44" s="121" t="s">
        <v>212</v>
      </c>
      <c r="C44" s="120"/>
      <c r="D44" s="117"/>
      <c r="E44" s="120"/>
      <c r="F44" s="117"/>
      <c r="G44" s="120"/>
      <c r="H44" s="117"/>
      <c r="I44" s="120"/>
    </row>
    <row r="45" spans="1:10" s="79" customFormat="1" ht="18.75" customHeight="1">
      <c r="A45" s="121" t="s">
        <v>213</v>
      </c>
      <c r="C45" s="120"/>
      <c r="D45" s="118"/>
      <c r="E45" s="120"/>
      <c r="F45" s="118"/>
      <c r="G45" s="120"/>
      <c r="H45" s="118"/>
      <c r="I45" s="120"/>
    </row>
    <row r="46" spans="1:10" s="79" customFormat="1" ht="18.75" customHeight="1">
      <c r="A46" s="114" t="s">
        <v>198</v>
      </c>
      <c r="C46" s="71">
        <v>-823</v>
      </c>
      <c r="D46" s="205">
        <v>0</v>
      </c>
      <c r="E46" s="71"/>
      <c r="F46" s="143">
        <v>-4117157</v>
      </c>
      <c r="G46" s="71"/>
      <c r="H46" s="205">
        <v>0</v>
      </c>
      <c r="I46" s="71"/>
      <c r="J46" s="143">
        <v>-4117157</v>
      </c>
    </row>
    <row r="47" spans="1:10" s="79" customFormat="1" ht="18.75" customHeight="1">
      <c r="A47" s="114" t="s">
        <v>199</v>
      </c>
      <c r="C47" s="44"/>
      <c r="D47" s="144"/>
      <c r="E47" s="44"/>
      <c r="F47" s="144"/>
      <c r="G47" s="44"/>
      <c r="H47" s="144"/>
      <c r="I47" s="44"/>
      <c r="J47" s="144"/>
    </row>
    <row r="48" spans="1:10" s="79" customFormat="1" ht="18.75" customHeight="1">
      <c r="A48" s="122" t="s">
        <v>200</v>
      </c>
      <c r="C48" s="71">
        <v>3668</v>
      </c>
      <c r="D48" s="206">
        <v>34231868</v>
      </c>
      <c r="E48" s="71"/>
      <c r="F48" s="143">
        <v>44332411</v>
      </c>
      <c r="G48" s="71"/>
      <c r="H48" s="143">
        <v>0</v>
      </c>
      <c r="I48" s="71"/>
      <c r="J48" s="143">
        <v>0</v>
      </c>
    </row>
    <row r="49" spans="1:10" s="79" customFormat="1" ht="18.75" customHeight="1">
      <c r="A49" s="122" t="s">
        <v>201</v>
      </c>
      <c r="D49" s="207">
        <v>-6846374</v>
      </c>
      <c r="E49" s="143"/>
      <c r="F49" s="123">
        <v>-8043051</v>
      </c>
      <c r="G49" s="143"/>
      <c r="H49" s="208">
        <v>0</v>
      </c>
      <c r="I49" s="143"/>
      <c r="J49" s="123">
        <v>823431</v>
      </c>
    </row>
    <row r="50" spans="1:10" s="79" customFormat="1" ht="18.75" customHeight="1">
      <c r="A50" s="124" t="s">
        <v>202</v>
      </c>
      <c r="D50" s="125">
        <f>SUM(D46:D49)</f>
        <v>27385494</v>
      </c>
      <c r="E50" s="117"/>
      <c r="F50" s="125">
        <f>SUM(F46:F49)</f>
        <v>32172203</v>
      </c>
      <c r="G50" s="117"/>
      <c r="H50" s="125">
        <f>SUM(H46:H49)</f>
        <v>0</v>
      </c>
      <c r="I50" s="117"/>
      <c r="J50" s="125">
        <f>SUM(J46:J49)</f>
        <v>-3293726</v>
      </c>
    </row>
    <row r="51" spans="1:10" s="79" customFormat="1" ht="18.75" customHeight="1">
      <c r="A51" s="16" t="s">
        <v>231</v>
      </c>
      <c r="D51" s="126">
        <f>SUM(D50)</f>
        <v>27385494</v>
      </c>
      <c r="E51" s="127"/>
      <c r="F51" s="126">
        <f>SUM(F50)</f>
        <v>32172203</v>
      </c>
      <c r="G51" s="127"/>
      <c r="H51" s="126">
        <f>SUM(H50)</f>
        <v>0</v>
      </c>
      <c r="I51" s="127"/>
      <c r="J51" s="126">
        <f>SUM(J50)</f>
        <v>-3293726</v>
      </c>
    </row>
    <row r="52" spans="1:10" s="79" customFormat="1" ht="18.75" customHeight="1" thickBot="1">
      <c r="A52" s="1" t="s">
        <v>143</v>
      </c>
      <c r="D52" s="128">
        <f>SUM(D33+D51)</f>
        <v>781227028</v>
      </c>
      <c r="E52" s="116"/>
      <c r="F52" s="128">
        <f>SUM(F33+F51)</f>
        <v>658867864</v>
      </c>
      <c r="G52" s="116"/>
      <c r="H52" s="128">
        <f>SUM(H33+H51)</f>
        <v>137725406</v>
      </c>
      <c r="I52" s="116"/>
      <c r="J52" s="128">
        <f>SUM(J33+J51)</f>
        <v>57861158</v>
      </c>
    </row>
    <row r="53" spans="1:10" s="79" customFormat="1" ht="18.75" customHeight="1" thickTop="1">
      <c r="A53" s="119"/>
      <c r="D53" s="129"/>
      <c r="E53" s="116"/>
      <c r="F53" s="129"/>
      <c r="G53" s="116"/>
      <c r="H53" s="129"/>
      <c r="I53" s="116"/>
      <c r="J53" s="129"/>
    </row>
    <row r="54" spans="1:10" s="79" customFormat="1" ht="18.75" customHeight="1">
      <c r="A54" s="130" t="s">
        <v>104</v>
      </c>
      <c r="B54" s="117"/>
    </row>
    <row r="55" spans="1:10" s="79" customFormat="1" ht="18.75" customHeight="1">
      <c r="A55" s="131" t="s">
        <v>64</v>
      </c>
      <c r="B55" s="117"/>
      <c r="D55" s="209">
        <f>D57-D56</f>
        <v>713711008</v>
      </c>
      <c r="E55" s="132"/>
      <c r="F55" s="132">
        <v>573817899</v>
      </c>
      <c r="G55" s="132"/>
      <c r="H55" s="60">
        <v>137725406</v>
      </c>
      <c r="I55" s="132"/>
      <c r="J55" s="60">
        <v>61154884</v>
      </c>
    </row>
    <row r="56" spans="1:10" s="79" customFormat="1" ht="18.75" customHeight="1">
      <c r="A56" s="133" t="s">
        <v>41</v>
      </c>
      <c r="B56" s="117"/>
      <c r="D56" s="223">
        <v>40130526</v>
      </c>
      <c r="E56" s="132"/>
      <c r="F56" s="134">
        <v>52877762</v>
      </c>
      <c r="G56" s="132"/>
      <c r="H56" s="204">
        <v>0</v>
      </c>
      <c r="I56" s="132"/>
      <c r="J56" s="52">
        <v>0</v>
      </c>
    </row>
    <row r="57" spans="1:10" s="79" customFormat="1" ht="18.75" customHeight="1" thickBot="1">
      <c r="A57" s="130"/>
      <c r="B57" s="117"/>
      <c r="D57" s="135">
        <f>D33</f>
        <v>753841534</v>
      </c>
      <c r="E57" s="136"/>
      <c r="F57" s="135">
        <f>SUM(F55:F56)</f>
        <v>626695661</v>
      </c>
      <c r="G57" s="136"/>
      <c r="H57" s="135">
        <f>SUM(H55:H56)</f>
        <v>137725406</v>
      </c>
      <c r="I57" s="136"/>
      <c r="J57" s="135">
        <f>SUM(J55:J56)</f>
        <v>61154884</v>
      </c>
    </row>
    <row r="58" spans="1:10" s="79" customFormat="1" ht="18.75" customHeight="1" thickTop="1">
      <c r="A58" s="130"/>
      <c r="D58" s="137"/>
      <c r="E58" s="137"/>
      <c r="F58" s="137"/>
      <c r="G58" s="137"/>
      <c r="H58" s="137"/>
      <c r="I58" s="137"/>
      <c r="J58" s="137"/>
    </row>
    <row r="59" spans="1:10" s="79" customFormat="1" ht="18.75" customHeight="1">
      <c r="A59" s="130" t="s">
        <v>203</v>
      </c>
      <c r="B59" s="117"/>
      <c r="D59" s="138"/>
      <c r="E59" s="138"/>
      <c r="F59" s="138"/>
      <c r="G59" s="138"/>
      <c r="H59" s="138"/>
      <c r="I59" s="138"/>
      <c r="J59" s="138"/>
    </row>
    <row r="60" spans="1:10" s="79" customFormat="1" ht="18.75" customHeight="1">
      <c r="A60" s="131" t="s">
        <v>204</v>
      </c>
      <c r="B60" s="117"/>
      <c r="D60" s="209">
        <f>D62-D61</f>
        <v>739125672</v>
      </c>
      <c r="E60" s="139"/>
      <c r="F60" s="132">
        <v>603624180</v>
      </c>
      <c r="G60" s="139"/>
      <c r="H60" s="210">
        <v>137725406</v>
      </c>
      <c r="I60" s="139"/>
      <c r="J60" s="60">
        <v>57861158</v>
      </c>
    </row>
    <row r="61" spans="1:10" s="79" customFormat="1" ht="18.75" customHeight="1">
      <c r="A61" s="133" t="s">
        <v>205</v>
      </c>
      <c r="B61" s="117"/>
      <c r="D61" s="209">
        <v>42101356</v>
      </c>
      <c r="E61" s="139"/>
      <c r="F61" s="132">
        <v>55243684</v>
      </c>
      <c r="G61" s="140"/>
      <c r="H61" s="211">
        <v>0</v>
      </c>
      <c r="I61" s="44"/>
      <c r="J61" s="60">
        <v>0</v>
      </c>
    </row>
    <row r="62" spans="1:10" s="79" customFormat="1" ht="18.75" customHeight="1" thickBot="1">
      <c r="A62" s="130"/>
      <c r="B62" s="117"/>
      <c r="D62" s="135">
        <f>D52</f>
        <v>781227028</v>
      </c>
      <c r="E62" s="138"/>
      <c r="F62" s="135">
        <f>SUM(F60:F61)</f>
        <v>658867864</v>
      </c>
      <c r="G62" s="138"/>
      <c r="H62" s="135">
        <f>SUM(H60:H61)</f>
        <v>137725406</v>
      </c>
      <c r="I62" s="138"/>
      <c r="J62" s="135">
        <f>SUM(J60:J61)</f>
        <v>57861158</v>
      </c>
    </row>
    <row r="63" spans="1:10" s="79" customFormat="1" ht="18.75" customHeight="1" thickTop="1">
      <c r="A63" s="114"/>
      <c r="B63" s="117"/>
      <c r="D63" s="138"/>
      <c r="E63" s="138"/>
      <c r="F63" s="138"/>
      <c r="G63" s="138"/>
      <c r="H63" s="138"/>
      <c r="I63" s="138"/>
      <c r="J63" s="138"/>
    </row>
    <row r="64" spans="1:10" s="79" customFormat="1" ht="18.75" customHeight="1">
      <c r="A64" s="130" t="s">
        <v>206</v>
      </c>
      <c r="B64" s="117">
        <v>23</v>
      </c>
      <c r="D64" s="138"/>
      <c r="E64" s="136"/>
      <c r="F64" s="138"/>
      <c r="G64" s="136"/>
      <c r="H64" s="138"/>
      <c r="I64" s="136"/>
      <c r="J64" s="138"/>
    </row>
    <row r="65" spans="1:10" s="79" customFormat="1" ht="18.75" customHeight="1" thickBot="1">
      <c r="A65" s="114" t="s">
        <v>105</v>
      </c>
      <c r="B65" s="117"/>
      <c r="D65" s="212">
        <f>D55/'BS6-8'!D89</f>
        <v>0.10980457107705119</v>
      </c>
      <c r="E65" s="148"/>
      <c r="F65" s="147">
        <v>8.8281990133218052E-2</v>
      </c>
      <c r="G65" s="148"/>
      <c r="H65" s="147">
        <v>2.1189079281011637E-2</v>
      </c>
      <c r="I65" s="148"/>
      <c r="J65" s="147">
        <v>9.4548451582876034E-3</v>
      </c>
    </row>
    <row r="66" spans="1:10" s="79" customFormat="1" ht="18.75" customHeight="1" thickTop="1">
      <c r="A66" s="114"/>
      <c r="B66" s="117"/>
      <c r="C66" s="142"/>
      <c r="D66" s="141"/>
      <c r="E66" s="142"/>
      <c r="F66" s="141"/>
      <c r="G66" s="142"/>
      <c r="H66" s="141"/>
      <c r="I66" s="142"/>
    </row>
  </sheetData>
  <mergeCells count="19">
    <mergeCell ref="C41:D41"/>
    <mergeCell ref="E41:F41"/>
    <mergeCell ref="G41:H41"/>
    <mergeCell ref="I41:J41"/>
    <mergeCell ref="C42:J42"/>
    <mergeCell ref="C38:F38"/>
    <mergeCell ref="G38:J38"/>
    <mergeCell ref="C39:F39"/>
    <mergeCell ref="G39:J39"/>
    <mergeCell ref="C40:F40"/>
    <mergeCell ref="G40:J40"/>
    <mergeCell ref="H3:J3"/>
    <mergeCell ref="D4:F4"/>
    <mergeCell ref="H4:J4"/>
    <mergeCell ref="D5:F5"/>
    <mergeCell ref="D8:J8"/>
    <mergeCell ref="H5:J5"/>
    <mergeCell ref="D6:F6"/>
    <mergeCell ref="H6:J6"/>
  </mergeCells>
  <phoneticPr fontId="0" type="noConversion"/>
  <pageMargins left="0.7" right="0.7" top="0.48" bottom="0.5" header="0.5" footer="0.5"/>
  <pageSetup paperSize="9" scale="74" firstPageNumber="9" fitToHeight="0" orientation="portrait" useFirstPageNumber="1" r:id="rId1"/>
  <headerFooter alignWithMargins="0">
    <oddFooter>&amp;L&amp;"Times New Roman,Regular"&amp;11The accompanying notes form an integral part of the financial statements.
&amp;C&amp;"Times New Roman,Regular"&amp;11&amp;P</oddFooter>
  </headerFooter>
  <rowBreaks count="1" manualBreakCount="1">
    <brk id="34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6C78F-7601-4476-AD7B-C8D4B3EF0ADE}">
  <sheetPr>
    <pageSetUpPr fitToPage="1"/>
  </sheetPr>
  <dimension ref="A1:AB23"/>
  <sheetViews>
    <sheetView view="pageBreakPreview" topLeftCell="A13" zoomScale="85" zoomScaleNormal="70" zoomScaleSheetLayoutView="85" workbookViewId="0">
      <selection activeCell="C23" sqref="C23"/>
    </sheetView>
  </sheetViews>
  <sheetFormatPr defaultColWidth="9.09765625" defaultRowHeight="23.25" customHeight="1"/>
  <cols>
    <col min="1" max="1" width="46.3984375" style="5" customWidth="1"/>
    <col min="2" max="2" width="7.8984375" style="5" customWidth="1"/>
    <col min="3" max="3" width="16.3984375" style="46" customWidth="1"/>
    <col min="4" max="4" width="0.8984375" style="7" customWidth="1"/>
    <col min="5" max="5" width="16.8984375" style="46" bestFit="1" customWidth="1"/>
    <col min="6" max="6" width="0.8984375" style="7" customWidth="1"/>
    <col min="7" max="7" width="16.09765625" style="44" customWidth="1"/>
    <col min="8" max="8" width="0.8984375" style="7" customWidth="1"/>
    <col min="9" max="9" width="15.5" style="46" customWidth="1"/>
    <col min="10" max="10" width="0.8984375" style="7" customWidth="1"/>
    <col min="11" max="11" width="15.5" style="46" customWidth="1"/>
    <col min="12" max="12" width="0.8984375" style="7" customWidth="1"/>
    <col min="13" max="13" width="16.3984375" style="46" customWidth="1"/>
    <col min="14" max="14" width="0.8984375" style="7" customWidth="1"/>
    <col min="15" max="15" width="15.5" style="44" customWidth="1"/>
    <col min="16" max="16" width="0.8984375" style="7" customWidth="1"/>
    <col min="17" max="17" width="17.8984375" style="7" customWidth="1"/>
    <col min="18" max="18" width="1" style="7" customWidth="1"/>
    <col min="19" max="19" width="15.5" style="7" customWidth="1"/>
    <col min="20" max="20" width="1" style="7" customWidth="1"/>
    <col min="21" max="21" width="18.09765625" style="44" bestFit="1" customWidth="1"/>
    <col min="22" max="22" width="0.8984375" style="60" customWidth="1"/>
    <col min="23" max="23" width="15.5" style="44" customWidth="1"/>
    <col min="24" max="24" width="0.8984375" style="60" customWidth="1"/>
    <col min="25" max="25" width="18.09765625" style="44" bestFit="1" customWidth="1"/>
    <col min="26" max="26" width="1.3984375" style="7" customWidth="1"/>
    <col min="27" max="27" width="1.3984375" style="46" customWidth="1"/>
    <col min="28" max="16384" width="9.09765625" style="46"/>
  </cols>
  <sheetData>
    <row r="1" spans="1:28" ht="23.25" customHeight="1">
      <c r="A1" s="21" t="s">
        <v>69</v>
      </c>
      <c r="B1" s="21"/>
      <c r="C1" s="20"/>
      <c r="D1" s="32"/>
      <c r="E1" s="20"/>
      <c r="F1" s="32"/>
      <c r="G1" s="67"/>
      <c r="H1" s="32"/>
      <c r="I1" s="20"/>
      <c r="J1" s="32"/>
      <c r="K1" s="20"/>
      <c r="L1" s="32"/>
      <c r="M1" s="20"/>
      <c r="N1" s="32"/>
      <c r="O1" s="67"/>
      <c r="P1" s="32"/>
      <c r="Q1" s="32"/>
      <c r="R1" s="32"/>
      <c r="S1" s="32"/>
      <c r="T1" s="32"/>
      <c r="U1" s="67"/>
      <c r="V1" s="68"/>
      <c r="W1" s="67"/>
      <c r="X1" s="68"/>
      <c r="Y1" s="67"/>
      <c r="Z1" s="46"/>
    </row>
    <row r="2" spans="1:28" ht="23.25" customHeight="1">
      <c r="A2" s="43" t="s">
        <v>52</v>
      </c>
      <c r="B2" s="43"/>
      <c r="C2" s="22"/>
      <c r="D2" s="33"/>
      <c r="E2" s="22"/>
      <c r="F2" s="33"/>
      <c r="G2" s="69"/>
      <c r="H2" s="33"/>
      <c r="I2" s="22"/>
      <c r="J2" s="33"/>
      <c r="K2" s="22"/>
      <c r="L2" s="33"/>
      <c r="M2" s="22"/>
      <c r="N2" s="33"/>
      <c r="O2" s="69"/>
      <c r="P2" s="33"/>
      <c r="Q2" s="33"/>
      <c r="R2" s="33"/>
      <c r="S2" s="33"/>
      <c r="T2" s="33"/>
      <c r="U2" s="69"/>
      <c r="V2" s="70"/>
      <c r="W2" s="69"/>
      <c r="X2" s="70"/>
      <c r="Y2" s="69"/>
    </row>
    <row r="3" spans="1:28" s="7" customFormat="1" ht="23.25" customHeight="1">
      <c r="A3" s="43"/>
      <c r="B3" s="43"/>
      <c r="C3" s="22"/>
      <c r="D3" s="33"/>
      <c r="E3" s="22"/>
      <c r="F3" s="33"/>
      <c r="G3" s="69"/>
      <c r="H3" s="33"/>
      <c r="I3" s="22"/>
      <c r="J3" s="33"/>
      <c r="K3" s="22"/>
      <c r="L3" s="33"/>
      <c r="M3" s="22"/>
      <c r="N3" s="33"/>
      <c r="O3" s="69"/>
      <c r="P3" s="33"/>
      <c r="Q3" s="33"/>
      <c r="R3" s="33"/>
      <c r="S3" s="33"/>
      <c r="T3" s="33"/>
      <c r="U3" s="69"/>
      <c r="V3" s="70"/>
      <c r="W3" s="69"/>
      <c r="X3" s="70"/>
      <c r="Y3" s="69"/>
      <c r="AA3" s="46"/>
      <c r="AB3" s="46"/>
    </row>
    <row r="4" spans="1:28" s="7" customFormat="1" ht="23.25" customHeight="1">
      <c r="A4" s="5"/>
      <c r="B4" s="5"/>
      <c r="C4" s="5"/>
      <c r="D4" s="5"/>
      <c r="E4" s="243" t="s">
        <v>106</v>
      </c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AA4" s="46"/>
      <c r="AB4" s="46"/>
    </row>
    <row r="5" spans="1:28" s="91" customFormat="1" ht="23.25" customHeight="1">
      <c r="A5" s="93"/>
      <c r="B5" s="93"/>
      <c r="C5" s="87"/>
      <c r="D5" s="94"/>
      <c r="E5" s="87"/>
      <c r="F5" s="94"/>
      <c r="G5" s="95"/>
      <c r="H5" s="92"/>
      <c r="I5" s="92"/>
      <c r="J5" s="92"/>
      <c r="K5" s="245" t="s">
        <v>92</v>
      </c>
      <c r="L5" s="245"/>
      <c r="M5" s="245"/>
      <c r="O5" s="246" t="s">
        <v>161</v>
      </c>
      <c r="P5" s="246"/>
      <c r="Q5" s="246"/>
      <c r="R5" s="246"/>
      <c r="S5" s="246"/>
      <c r="T5" s="92"/>
      <c r="U5" s="96"/>
      <c r="V5" s="97"/>
      <c r="W5" s="97"/>
      <c r="X5" s="97"/>
      <c r="Y5" s="97"/>
      <c r="AA5" s="87"/>
      <c r="AB5" s="87"/>
    </row>
    <row r="6" spans="1:28" s="91" customFormat="1" ht="23.25" customHeight="1">
      <c r="A6" s="93"/>
      <c r="B6" s="93"/>
      <c r="C6" s="87"/>
      <c r="D6" s="94"/>
      <c r="E6" s="87"/>
      <c r="F6" s="94"/>
      <c r="G6" s="95"/>
      <c r="H6" s="92"/>
      <c r="I6" s="92"/>
      <c r="J6" s="92"/>
      <c r="K6" s="92"/>
      <c r="L6" s="92"/>
      <c r="M6" s="92"/>
      <c r="O6" s="96"/>
      <c r="P6" s="96"/>
      <c r="Q6" s="96" t="s">
        <v>162</v>
      </c>
      <c r="R6" s="96"/>
      <c r="S6" s="96"/>
      <c r="T6" s="92"/>
      <c r="U6" s="96"/>
      <c r="V6" s="97"/>
      <c r="W6" s="97"/>
      <c r="X6" s="97"/>
      <c r="Y6" s="97"/>
      <c r="AA6" s="87"/>
      <c r="AB6" s="87"/>
    </row>
    <row r="7" spans="1:28" s="91" customFormat="1" ht="23.25" customHeight="1">
      <c r="A7" s="93"/>
      <c r="B7" s="93"/>
      <c r="C7" s="87"/>
      <c r="D7" s="94"/>
      <c r="E7" s="95"/>
      <c r="F7" s="92"/>
      <c r="G7" s="92" t="s">
        <v>107</v>
      </c>
      <c r="H7" s="92"/>
      <c r="I7" s="87"/>
      <c r="K7" s="87"/>
      <c r="L7" s="92"/>
      <c r="M7" s="87"/>
      <c r="N7" s="92"/>
      <c r="O7" s="95"/>
      <c r="P7" s="92"/>
      <c r="Q7" s="92" t="s">
        <v>163</v>
      </c>
      <c r="R7" s="92"/>
      <c r="S7" s="92"/>
      <c r="T7" s="92"/>
      <c r="U7" s="97"/>
      <c r="V7" s="97"/>
      <c r="W7" s="98"/>
      <c r="X7" s="97"/>
      <c r="Y7" s="97"/>
      <c r="AA7" s="87"/>
      <c r="AB7" s="87"/>
    </row>
    <row r="8" spans="1:28" s="91" customFormat="1" ht="23.25" customHeight="1">
      <c r="A8" s="93"/>
      <c r="B8" s="93"/>
      <c r="C8" s="99"/>
      <c r="D8" s="94"/>
      <c r="E8" s="95"/>
      <c r="F8" s="92"/>
      <c r="G8" s="92" t="s">
        <v>108</v>
      </c>
      <c r="H8" s="92"/>
      <c r="I8" s="87"/>
      <c r="K8" s="87"/>
      <c r="L8" s="92"/>
      <c r="M8" s="87"/>
      <c r="N8" s="92"/>
      <c r="O8" s="95"/>
      <c r="P8" s="92"/>
      <c r="Q8" s="92" t="s">
        <v>164</v>
      </c>
      <c r="R8" s="92"/>
      <c r="T8" s="92"/>
      <c r="U8" s="97"/>
      <c r="V8" s="97"/>
      <c r="W8" s="98"/>
      <c r="X8" s="97"/>
      <c r="Y8" s="97"/>
      <c r="AA8" s="87"/>
      <c r="AB8" s="87"/>
    </row>
    <row r="9" spans="1:28" s="91" customFormat="1" ht="23.25" customHeight="1">
      <c r="A9" s="93"/>
      <c r="B9" s="93"/>
      <c r="C9" s="87"/>
      <c r="D9" s="94"/>
      <c r="E9" s="95"/>
      <c r="F9" s="92"/>
      <c r="G9" s="92" t="s">
        <v>109</v>
      </c>
      <c r="H9" s="92"/>
      <c r="I9" s="92" t="s">
        <v>110</v>
      </c>
      <c r="K9" s="87"/>
      <c r="L9" s="92"/>
      <c r="M9" s="92"/>
      <c r="N9" s="92"/>
      <c r="O9" s="92" t="s">
        <v>111</v>
      </c>
      <c r="P9" s="92"/>
      <c r="Q9" s="92" t="s">
        <v>165</v>
      </c>
      <c r="R9" s="92"/>
      <c r="S9" s="92" t="s">
        <v>127</v>
      </c>
      <c r="T9" s="92"/>
      <c r="U9" s="98" t="s">
        <v>61</v>
      </c>
      <c r="V9" s="100"/>
      <c r="W9" s="98"/>
      <c r="X9" s="101"/>
      <c r="Y9" s="102"/>
      <c r="AA9" s="87"/>
      <c r="AB9" s="87"/>
    </row>
    <row r="10" spans="1:28" s="91" customFormat="1" ht="23" customHeight="1">
      <c r="A10" s="93"/>
      <c r="B10" s="93"/>
      <c r="C10" s="99" t="s">
        <v>112</v>
      </c>
      <c r="E10" s="97"/>
      <c r="F10" s="92"/>
      <c r="G10" s="99" t="s">
        <v>113</v>
      </c>
      <c r="H10" s="92"/>
      <c r="I10" s="99" t="s">
        <v>114</v>
      </c>
      <c r="K10" s="87"/>
      <c r="L10" s="92"/>
      <c r="M10" s="99"/>
      <c r="N10" s="92"/>
      <c r="O10" s="99" t="s">
        <v>115</v>
      </c>
      <c r="P10" s="92"/>
      <c r="Q10" s="92" t="s">
        <v>166</v>
      </c>
      <c r="R10" s="92"/>
      <c r="S10" s="92" t="s">
        <v>169</v>
      </c>
      <c r="T10" s="92"/>
      <c r="U10" s="98" t="s">
        <v>26</v>
      </c>
      <c r="V10" s="95"/>
      <c r="W10" s="98" t="s">
        <v>27</v>
      </c>
      <c r="X10" s="95"/>
      <c r="Y10" s="98"/>
      <c r="AA10" s="87"/>
      <c r="AB10" s="87"/>
    </row>
    <row r="11" spans="1:28" s="91" customFormat="1" ht="23.25" customHeight="1">
      <c r="A11" s="93"/>
      <c r="B11" s="93"/>
      <c r="C11" s="99" t="s">
        <v>22</v>
      </c>
      <c r="E11" s="98" t="s">
        <v>57</v>
      </c>
      <c r="F11" s="92"/>
      <c r="G11" s="99" t="s">
        <v>116</v>
      </c>
      <c r="H11" s="92"/>
      <c r="I11" s="99" t="s">
        <v>117</v>
      </c>
      <c r="K11" s="99" t="s">
        <v>24</v>
      </c>
      <c r="L11" s="87"/>
      <c r="M11" s="87"/>
      <c r="N11" s="92"/>
      <c r="O11" s="99" t="s">
        <v>118</v>
      </c>
      <c r="P11" s="92"/>
      <c r="Q11" s="92" t="s">
        <v>167</v>
      </c>
      <c r="R11" s="92"/>
      <c r="S11" s="92" t="s">
        <v>170</v>
      </c>
      <c r="T11" s="92"/>
      <c r="U11" s="98" t="s">
        <v>42</v>
      </c>
      <c r="V11" s="95"/>
      <c r="W11" s="98" t="s">
        <v>28</v>
      </c>
      <c r="X11" s="95"/>
      <c r="Y11" s="98" t="s">
        <v>29</v>
      </c>
      <c r="AA11" s="87"/>
      <c r="AB11" s="87"/>
    </row>
    <row r="12" spans="1:28" s="91" customFormat="1" ht="23.25" customHeight="1">
      <c r="A12" s="93"/>
      <c r="B12" s="89"/>
      <c r="C12" s="99" t="s">
        <v>23</v>
      </c>
      <c r="E12" s="98" t="s">
        <v>56</v>
      </c>
      <c r="F12" s="92"/>
      <c r="G12" s="99" t="s">
        <v>119</v>
      </c>
      <c r="H12" s="92"/>
      <c r="I12" s="99" t="s">
        <v>120</v>
      </c>
      <c r="K12" s="99" t="s">
        <v>121</v>
      </c>
      <c r="L12" s="92"/>
      <c r="M12" s="99" t="s">
        <v>122</v>
      </c>
      <c r="N12" s="92"/>
      <c r="O12" s="99" t="s">
        <v>123</v>
      </c>
      <c r="P12" s="92"/>
      <c r="Q12" s="92" t="s">
        <v>168</v>
      </c>
      <c r="R12" s="92"/>
      <c r="S12" s="92" t="s">
        <v>171</v>
      </c>
      <c r="T12" s="92"/>
      <c r="U12" s="98" t="s">
        <v>63</v>
      </c>
      <c r="V12" s="95"/>
      <c r="W12" s="98" t="s">
        <v>124</v>
      </c>
      <c r="X12" s="95"/>
      <c r="Y12" s="98" t="s">
        <v>30</v>
      </c>
      <c r="AA12" s="87"/>
      <c r="AB12" s="87"/>
    </row>
    <row r="13" spans="1:28" s="7" customFormat="1" ht="23.25" customHeight="1">
      <c r="A13" s="46"/>
      <c r="B13" s="46"/>
      <c r="C13" s="238" t="s">
        <v>71</v>
      </c>
      <c r="D13" s="238"/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8"/>
      <c r="U13" s="238"/>
      <c r="V13" s="238"/>
      <c r="W13" s="238"/>
      <c r="X13" s="238"/>
      <c r="Y13" s="238"/>
      <c r="AA13" s="46"/>
      <c r="AB13" s="46"/>
    </row>
    <row r="14" spans="1:28" s="7" customFormat="1" ht="23.25" customHeight="1">
      <c r="A14" s="86" t="s">
        <v>193</v>
      </c>
      <c r="B14" s="86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AA14" s="46"/>
      <c r="AB14" s="46"/>
    </row>
    <row r="15" spans="1:28" s="7" customFormat="1" ht="23" customHeight="1">
      <c r="A15" s="86" t="s">
        <v>195</v>
      </c>
      <c r="B15" s="90"/>
      <c r="C15" s="39">
        <v>6499829661</v>
      </c>
      <c r="D15" s="39"/>
      <c r="E15" s="39">
        <v>1532320430</v>
      </c>
      <c r="F15" s="39"/>
      <c r="G15" s="39">
        <v>-423185000</v>
      </c>
      <c r="H15" s="39"/>
      <c r="I15" s="39">
        <v>-129336263</v>
      </c>
      <c r="J15" s="39"/>
      <c r="K15" s="39">
        <v>790448420</v>
      </c>
      <c r="L15" s="39"/>
      <c r="M15" s="39">
        <v>5310347100</v>
      </c>
      <c r="N15" s="39"/>
      <c r="O15" s="39">
        <v>-24927451</v>
      </c>
      <c r="P15" s="39"/>
      <c r="Q15" s="39">
        <v>347814208</v>
      </c>
      <c r="R15" s="39"/>
      <c r="S15" s="39">
        <v>322886757</v>
      </c>
      <c r="T15" s="39"/>
      <c r="U15" s="39">
        <v>13903311105</v>
      </c>
      <c r="V15" s="39"/>
      <c r="W15" s="39">
        <v>923892305</v>
      </c>
      <c r="X15" s="39"/>
      <c r="Y15" s="39">
        <f>SUM(U15:W15)</f>
        <v>14827203410</v>
      </c>
      <c r="AA15" s="46"/>
      <c r="AB15" s="46"/>
    </row>
    <row r="16" spans="1:28" s="7" customFormat="1" ht="23" customHeight="1">
      <c r="A16" s="86"/>
      <c r="B16" s="90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AA16" s="46"/>
      <c r="AB16" s="46"/>
    </row>
    <row r="17" spans="1:28" s="7" customFormat="1" ht="23" customHeight="1">
      <c r="A17" s="85" t="s">
        <v>142</v>
      </c>
      <c r="B17" s="85"/>
      <c r="C17" s="72"/>
      <c r="D17" s="39"/>
      <c r="E17" s="72"/>
      <c r="F17" s="39"/>
      <c r="G17" s="72"/>
      <c r="H17" s="39"/>
      <c r="I17" s="72"/>
      <c r="J17" s="39"/>
      <c r="K17" s="72"/>
      <c r="L17" s="39"/>
      <c r="M17" s="72"/>
      <c r="N17" s="39"/>
      <c r="O17" s="72"/>
      <c r="P17" s="39"/>
      <c r="Q17" s="39"/>
      <c r="R17" s="39"/>
      <c r="S17" s="39"/>
      <c r="T17" s="39"/>
      <c r="U17" s="72"/>
      <c r="V17" s="39"/>
      <c r="W17" s="72"/>
      <c r="X17" s="39"/>
      <c r="Y17" s="72"/>
      <c r="AA17" s="46"/>
      <c r="AB17" s="46"/>
    </row>
    <row r="18" spans="1:28" s="7" customFormat="1" ht="23" customHeight="1">
      <c r="A18" s="87" t="s">
        <v>125</v>
      </c>
      <c r="B18" s="85"/>
      <c r="C18" s="41">
        <v>0</v>
      </c>
      <c r="D18" s="41"/>
      <c r="E18" s="41">
        <v>0</v>
      </c>
      <c r="F18" s="41"/>
      <c r="G18" s="41">
        <v>0</v>
      </c>
      <c r="H18" s="41"/>
      <c r="I18" s="41">
        <v>0</v>
      </c>
      <c r="J18" s="41"/>
      <c r="K18" s="41">
        <v>0</v>
      </c>
      <c r="L18" s="41"/>
      <c r="M18" s="41">
        <v>573817899</v>
      </c>
      <c r="N18" s="41"/>
      <c r="O18" s="41">
        <v>0</v>
      </c>
      <c r="P18" s="41"/>
      <c r="Q18" s="41">
        <v>0</v>
      </c>
      <c r="R18" s="41"/>
      <c r="S18" s="41">
        <v>0</v>
      </c>
      <c r="T18" s="41"/>
      <c r="U18" s="41">
        <v>573817899</v>
      </c>
      <c r="V18" s="41"/>
      <c r="W18" s="41">
        <v>52877762</v>
      </c>
      <c r="X18" s="41"/>
      <c r="Y18" s="41">
        <f>SUM(U18:W18)</f>
        <v>626695661</v>
      </c>
      <c r="AA18" s="46"/>
      <c r="AB18" s="46"/>
    </row>
    <row r="19" spans="1:28" s="7" customFormat="1" ht="23.25" customHeight="1">
      <c r="A19" s="87" t="s">
        <v>214</v>
      </c>
      <c r="B19" s="85"/>
      <c r="C19" s="40">
        <v>0</v>
      </c>
      <c r="D19" s="41"/>
      <c r="E19" s="40">
        <v>0</v>
      </c>
      <c r="F19" s="41"/>
      <c r="G19" s="40">
        <v>0</v>
      </c>
      <c r="H19" s="41"/>
      <c r="I19" s="40">
        <v>0</v>
      </c>
      <c r="J19" s="41"/>
      <c r="K19" s="40">
        <v>0</v>
      </c>
      <c r="L19" s="41"/>
      <c r="M19" s="40">
        <v>-3293726</v>
      </c>
      <c r="N19" s="41"/>
      <c r="O19" s="40">
        <v>0</v>
      </c>
      <c r="P19" s="41"/>
      <c r="Q19" s="40">
        <v>33100007</v>
      </c>
      <c r="R19" s="41"/>
      <c r="S19" s="40">
        <v>33100007</v>
      </c>
      <c r="T19" s="41"/>
      <c r="U19" s="40">
        <v>29806281</v>
      </c>
      <c r="V19" s="41"/>
      <c r="W19" s="40">
        <v>2365922</v>
      </c>
      <c r="X19" s="41"/>
      <c r="Y19" s="40">
        <f>SUM(U19:W19)</f>
        <v>32172203</v>
      </c>
      <c r="AA19" s="46"/>
      <c r="AB19" s="46"/>
    </row>
    <row r="20" spans="1:28" s="7" customFormat="1" ht="23.25" customHeight="1">
      <c r="A20" s="88" t="s">
        <v>143</v>
      </c>
      <c r="B20" s="85"/>
      <c r="C20" s="74">
        <v>0</v>
      </c>
      <c r="D20" s="39"/>
      <c r="E20" s="74">
        <v>0</v>
      </c>
      <c r="F20" s="39"/>
      <c r="G20" s="74">
        <v>0</v>
      </c>
      <c r="H20" s="39"/>
      <c r="I20" s="74">
        <v>0</v>
      </c>
      <c r="J20" s="39"/>
      <c r="K20" s="74">
        <v>0</v>
      </c>
      <c r="L20" s="39"/>
      <c r="M20" s="74">
        <f>SUM(M18:M19)</f>
        <v>570524173</v>
      </c>
      <c r="N20" s="41"/>
      <c r="O20" s="74">
        <v>0</v>
      </c>
      <c r="P20" s="39"/>
      <c r="Q20" s="74">
        <f>SUM(Q18:Q19)</f>
        <v>33100007</v>
      </c>
      <c r="R20" s="74">
        <v>0</v>
      </c>
      <c r="S20" s="74">
        <f>SUM(S18:S19)</f>
        <v>33100007</v>
      </c>
      <c r="T20" s="74">
        <v>0</v>
      </c>
      <c r="U20" s="74">
        <f>SUM(U18:U19)</f>
        <v>603624180</v>
      </c>
      <c r="V20" s="74">
        <v>0</v>
      </c>
      <c r="W20" s="74">
        <f>SUM(W18:W19)</f>
        <v>55243684</v>
      </c>
      <c r="X20" s="74">
        <v>0</v>
      </c>
      <c r="Y20" s="74">
        <f>SUM(U20:W20)</f>
        <v>658867864</v>
      </c>
      <c r="AA20" s="46"/>
      <c r="AB20" s="46"/>
    </row>
    <row r="21" spans="1:28" s="7" customFormat="1" ht="23.25" customHeight="1">
      <c r="A21" s="88"/>
      <c r="B21" s="85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AA21" s="46"/>
      <c r="AB21" s="46"/>
    </row>
    <row r="22" spans="1:28" s="7" customFormat="1" ht="23.25" customHeight="1" thickBot="1">
      <c r="A22" s="88" t="s">
        <v>194</v>
      </c>
      <c r="B22" s="85"/>
      <c r="C22" s="82">
        <f>SUM(C15)</f>
        <v>6499829661</v>
      </c>
      <c r="D22" s="39"/>
      <c r="E22" s="82">
        <f>SUM(E15)</f>
        <v>1532320430</v>
      </c>
      <c r="F22" s="39"/>
      <c r="G22" s="82">
        <f>SUM(G15)</f>
        <v>-423185000</v>
      </c>
      <c r="H22" s="39"/>
      <c r="I22" s="82">
        <f>SUM(I15)</f>
        <v>-129336263</v>
      </c>
      <c r="J22" s="39"/>
      <c r="K22" s="82">
        <f>SUM(K15)</f>
        <v>790448420</v>
      </c>
      <c r="L22" s="39"/>
      <c r="M22" s="82">
        <f>SUM(M15+M20)</f>
        <v>5880871273</v>
      </c>
      <c r="N22" s="39"/>
      <c r="O22" s="82">
        <f>SUM(O15)</f>
        <v>-24927451</v>
      </c>
      <c r="P22" s="39"/>
      <c r="Q22" s="82">
        <f>SUM(Q15+Q20)</f>
        <v>380914215</v>
      </c>
      <c r="R22" s="39"/>
      <c r="S22" s="82">
        <f>SUM(S15+S20)</f>
        <v>355986764</v>
      </c>
      <c r="T22" s="39"/>
      <c r="U22" s="82">
        <f>SUM(U15+U20)</f>
        <v>14506935285</v>
      </c>
      <c r="V22" s="39"/>
      <c r="W22" s="82">
        <f>SUM(W15+W20)</f>
        <v>979135989</v>
      </c>
      <c r="X22" s="39"/>
      <c r="Y22" s="82">
        <f>SUM(U22:W22)</f>
        <v>15486071274</v>
      </c>
      <c r="AA22" s="46"/>
      <c r="AB22" s="46"/>
    </row>
    <row r="23" spans="1:28" s="7" customFormat="1" ht="23" customHeight="1" thickTop="1">
      <c r="A23" s="16"/>
      <c r="B23" s="16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</row>
  </sheetData>
  <mergeCells count="4">
    <mergeCell ref="E4:Y4"/>
    <mergeCell ref="K5:M5"/>
    <mergeCell ref="C13:Y13"/>
    <mergeCell ref="O5:S5"/>
  </mergeCells>
  <pageMargins left="0.7" right="0.7" top="0.48" bottom="0.5" header="0.5" footer="0.5"/>
  <pageSetup paperSize="9" scale="57" firstPageNumber="11" fitToHeight="0" orientation="landscape" useFirstPageNumber="1" r:id="rId1"/>
  <headerFooter alignWithMargins="0">
    <oddFooter>&amp;L&amp;"Times New Roman,Regular"&amp;11The accompanying notes form an integral part of the financial statements.
&amp;C&amp;"Times New Roman,Regular"&amp;11&amp;P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DC0BA-43A1-4693-8C9F-A9CB6607BF9A}">
  <sheetPr>
    <pageSetUpPr fitToPage="1"/>
  </sheetPr>
  <dimension ref="A1:AB23"/>
  <sheetViews>
    <sheetView view="pageBreakPreview" topLeftCell="A36" zoomScale="90" zoomScaleNormal="100" zoomScaleSheetLayoutView="90" workbookViewId="0">
      <selection activeCell="C14" sqref="C14"/>
    </sheetView>
  </sheetViews>
  <sheetFormatPr defaultColWidth="9.09765625" defaultRowHeight="14"/>
  <cols>
    <col min="1" max="1" width="46.3984375" style="5" customWidth="1"/>
    <col min="2" max="2" width="7.8984375" style="5" customWidth="1"/>
    <col min="3" max="3" width="16.3984375" style="46" customWidth="1"/>
    <col min="4" max="4" width="0.8984375" style="7" customWidth="1"/>
    <col min="5" max="5" width="16.8984375" style="46" bestFit="1" customWidth="1"/>
    <col min="6" max="6" width="0.8984375" style="7" customWidth="1"/>
    <col min="7" max="7" width="16.09765625" style="44" customWidth="1"/>
    <col min="8" max="8" width="0.8984375" style="7" customWidth="1"/>
    <col min="9" max="9" width="15.5" style="46" customWidth="1"/>
    <col min="10" max="10" width="0.8984375" style="7" customWidth="1"/>
    <col min="11" max="11" width="15.5" style="46" customWidth="1"/>
    <col min="12" max="12" width="0.8984375" style="7" customWidth="1"/>
    <col min="13" max="13" width="16.3984375" style="46" customWidth="1"/>
    <col min="14" max="14" width="0.8984375" style="7" customWidth="1"/>
    <col min="15" max="15" width="15.5" style="44" customWidth="1"/>
    <col min="16" max="16" width="0.8984375" style="7" customWidth="1"/>
    <col min="17" max="17" width="21" style="7" bestFit="1" customWidth="1"/>
    <col min="18" max="18" width="1" style="7" customWidth="1"/>
    <col min="19" max="19" width="15.5" style="7" customWidth="1"/>
    <col min="20" max="20" width="1" style="7" customWidth="1"/>
    <col min="21" max="21" width="18.09765625" style="44" bestFit="1" customWidth="1"/>
    <col min="22" max="22" width="0.8984375" style="60" customWidth="1"/>
    <col min="23" max="23" width="16.8984375" style="44" bestFit="1" customWidth="1"/>
    <col min="24" max="24" width="0.8984375" style="60" customWidth="1"/>
    <col min="25" max="25" width="18.09765625" style="44" bestFit="1" customWidth="1"/>
    <col min="26" max="26" width="1.3984375" style="7" customWidth="1"/>
    <col min="27" max="27" width="1.3984375" style="46" customWidth="1"/>
    <col min="28" max="16384" width="9.09765625" style="46"/>
  </cols>
  <sheetData>
    <row r="1" spans="1:28" ht="23.25" customHeight="1">
      <c r="A1" s="21" t="s">
        <v>69</v>
      </c>
      <c r="B1" s="21"/>
      <c r="C1" s="20"/>
      <c r="D1" s="32"/>
      <c r="E1" s="20"/>
      <c r="F1" s="32"/>
      <c r="G1" s="67"/>
      <c r="H1" s="32"/>
      <c r="I1" s="20"/>
      <c r="J1" s="32"/>
      <c r="K1" s="20"/>
      <c r="L1" s="32"/>
      <c r="M1" s="20"/>
      <c r="N1" s="32"/>
      <c r="O1" s="67"/>
      <c r="P1" s="32"/>
      <c r="Q1" s="32"/>
      <c r="R1" s="32"/>
      <c r="S1" s="32"/>
      <c r="T1" s="32"/>
      <c r="U1" s="67"/>
      <c r="V1" s="68"/>
      <c r="W1" s="67"/>
      <c r="X1" s="68"/>
      <c r="Y1" s="67"/>
      <c r="Z1" s="46"/>
    </row>
    <row r="2" spans="1:28" ht="23.25" customHeight="1">
      <c r="A2" s="43" t="s">
        <v>52</v>
      </c>
      <c r="B2" s="43"/>
      <c r="C2" s="22"/>
      <c r="D2" s="33"/>
      <c r="E2" s="22"/>
      <c r="F2" s="33"/>
      <c r="G2" s="69"/>
      <c r="H2" s="33"/>
      <c r="I2" s="22"/>
      <c r="J2" s="33"/>
      <c r="K2" s="22"/>
      <c r="L2" s="33"/>
      <c r="M2" s="22"/>
      <c r="N2" s="33"/>
      <c r="O2" s="69"/>
      <c r="P2" s="33"/>
      <c r="Q2" s="33"/>
      <c r="R2" s="33"/>
      <c r="S2" s="33"/>
      <c r="T2" s="33"/>
      <c r="U2" s="69"/>
      <c r="V2" s="70"/>
      <c r="W2" s="69"/>
      <c r="X2" s="70"/>
      <c r="Y2" s="69"/>
    </row>
    <row r="3" spans="1:28" s="7" customFormat="1" ht="23.25" customHeight="1">
      <c r="A3" s="43"/>
      <c r="B3" s="43"/>
      <c r="C3" s="22"/>
      <c r="D3" s="33"/>
      <c r="E3" s="22"/>
      <c r="F3" s="33"/>
      <c r="G3" s="69"/>
      <c r="H3" s="33"/>
      <c r="I3" s="22"/>
      <c r="J3" s="33"/>
      <c r="K3" s="22"/>
      <c r="L3" s="33"/>
      <c r="M3" s="22"/>
      <c r="N3" s="33"/>
      <c r="O3" s="69"/>
      <c r="P3" s="33"/>
      <c r="Q3" s="33"/>
      <c r="R3" s="33"/>
      <c r="S3" s="33"/>
      <c r="T3" s="33"/>
      <c r="U3" s="69"/>
      <c r="V3" s="70"/>
      <c r="W3" s="69"/>
      <c r="X3" s="70"/>
      <c r="Y3" s="69"/>
      <c r="AA3" s="46"/>
      <c r="AB3" s="46"/>
    </row>
    <row r="4" spans="1:28" s="7" customFormat="1" ht="23.25" customHeight="1">
      <c r="A4" s="5"/>
      <c r="B4" s="5"/>
      <c r="C4" s="5"/>
      <c r="D4" s="5"/>
      <c r="E4" s="243" t="s">
        <v>106</v>
      </c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AA4" s="46"/>
      <c r="AB4" s="46"/>
    </row>
    <row r="5" spans="1:28" s="91" customFormat="1" ht="23.25" customHeight="1">
      <c r="A5" s="93"/>
      <c r="B5" s="93"/>
      <c r="C5" s="87"/>
      <c r="D5" s="94"/>
      <c r="E5" s="87"/>
      <c r="F5" s="94"/>
      <c r="G5" s="95"/>
      <c r="H5" s="92"/>
      <c r="I5" s="92"/>
      <c r="J5" s="92"/>
      <c r="K5" s="245" t="s">
        <v>92</v>
      </c>
      <c r="L5" s="245"/>
      <c r="M5" s="245"/>
      <c r="O5" s="246" t="s">
        <v>161</v>
      </c>
      <c r="P5" s="246"/>
      <c r="Q5" s="246"/>
      <c r="R5" s="246"/>
      <c r="S5" s="246"/>
      <c r="T5" s="92"/>
      <c r="U5" s="96"/>
      <c r="V5" s="97"/>
      <c r="W5" s="97"/>
      <c r="X5" s="97"/>
      <c r="Y5" s="97"/>
      <c r="AA5" s="87"/>
      <c r="AB5" s="87"/>
    </row>
    <row r="6" spans="1:28" s="91" customFormat="1" ht="23.25" customHeight="1">
      <c r="A6" s="93"/>
      <c r="B6" s="93"/>
      <c r="C6" s="87"/>
      <c r="D6" s="94"/>
      <c r="E6" s="87"/>
      <c r="F6" s="94"/>
      <c r="G6" s="95"/>
      <c r="H6" s="92"/>
      <c r="I6" s="92"/>
      <c r="J6" s="92"/>
      <c r="K6" s="92"/>
      <c r="L6" s="92"/>
      <c r="M6" s="92"/>
      <c r="O6" s="96"/>
      <c r="P6" s="96"/>
      <c r="Q6" s="96" t="s">
        <v>162</v>
      </c>
      <c r="R6" s="96"/>
      <c r="S6" s="96"/>
      <c r="T6" s="92"/>
      <c r="U6" s="96"/>
      <c r="V6" s="97"/>
      <c r="W6" s="97"/>
      <c r="X6" s="97"/>
      <c r="Y6" s="97"/>
      <c r="AA6" s="87"/>
      <c r="AB6" s="87"/>
    </row>
    <row r="7" spans="1:28" s="91" customFormat="1" ht="23.25" customHeight="1">
      <c r="A7" s="93"/>
      <c r="B7" s="93"/>
      <c r="C7" s="87"/>
      <c r="D7" s="94"/>
      <c r="E7" s="95"/>
      <c r="F7" s="92"/>
      <c r="G7" s="92" t="s">
        <v>107</v>
      </c>
      <c r="H7" s="92"/>
      <c r="I7" s="87"/>
      <c r="K7" s="87"/>
      <c r="L7" s="92"/>
      <c r="M7" s="87"/>
      <c r="N7" s="92"/>
      <c r="O7" s="95"/>
      <c r="P7" s="92"/>
      <c r="Q7" s="92" t="s">
        <v>163</v>
      </c>
      <c r="R7" s="92"/>
      <c r="S7" s="92"/>
      <c r="T7" s="92"/>
      <c r="U7" s="97"/>
      <c r="V7" s="97"/>
      <c r="W7" s="98"/>
      <c r="X7" s="97"/>
      <c r="Y7" s="97"/>
      <c r="AA7" s="87"/>
      <c r="AB7" s="87"/>
    </row>
    <row r="8" spans="1:28" s="91" customFormat="1" ht="23.25" customHeight="1">
      <c r="A8" s="93"/>
      <c r="B8" s="93"/>
      <c r="C8" s="99"/>
      <c r="D8" s="94"/>
      <c r="E8" s="95"/>
      <c r="F8" s="92"/>
      <c r="G8" s="92" t="s">
        <v>108</v>
      </c>
      <c r="H8" s="92"/>
      <c r="I8" s="87"/>
      <c r="K8" s="87"/>
      <c r="L8" s="92"/>
      <c r="M8" s="87"/>
      <c r="N8" s="92"/>
      <c r="O8" s="95"/>
      <c r="P8" s="92"/>
      <c r="Q8" s="92" t="s">
        <v>164</v>
      </c>
      <c r="R8" s="92"/>
      <c r="T8" s="92"/>
      <c r="U8" s="97"/>
      <c r="V8" s="97"/>
      <c r="W8" s="98"/>
      <c r="X8" s="97"/>
      <c r="Y8" s="97"/>
      <c r="AA8" s="87"/>
      <c r="AB8" s="87"/>
    </row>
    <row r="9" spans="1:28" s="91" customFormat="1" ht="23.25" customHeight="1">
      <c r="A9" s="93"/>
      <c r="B9" s="93"/>
      <c r="C9" s="87"/>
      <c r="D9" s="94"/>
      <c r="E9" s="95"/>
      <c r="F9" s="92"/>
      <c r="G9" s="92" t="s">
        <v>109</v>
      </c>
      <c r="H9" s="92"/>
      <c r="I9" s="92" t="s">
        <v>110</v>
      </c>
      <c r="K9" s="87"/>
      <c r="L9" s="92"/>
      <c r="M9" s="92"/>
      <c r="N9" s="92"/>
      <c r="O9" s="92" t="s">
        <v>111</v>
      </c>
      <c r="P9" s="92"/>
      <c r="Q9" s="92" t="s">
        <v>165</v>
      </c>
      <c r="R9" s="92"/>
      <c r="S9" s="92" t="s">
        <v>127</v>
      </c>
      <c r="T9" s="92"/>
      <c r="U9" s="98" t="s">
        <v>61</v>
      </c>
      <c r="V9" s="100"/>
      <c r="W9" s="98"/>
      <c r="X9" s="101"/>
      <c r="Y9" s="102"/>
      <c r="AA9" s="87"/>
      <c r="AB9" s="87"/>
    </row>
    <row r="10" spans="1:28" s="91" customFormat="1" ht="23" customHeight="1">
      <c r="A10" s="93"/>
      <c r="B10" s="93"/>
      <c r="C10" s="99" t="s">
        <v>112</v>
      </c>
      <c r="E10" s="97"/>
      <c r="F10" s="92"/>
      <c r="G10" s="99" t="s">
        <v>113</v>
      </c>
      <c r="H10" s="92"/>
      <c r="I10" s="99" t="s">
        <v>114</v>
      </c>
      <c r="K10" s="87"/>
      <c r="L10" s="92"/>
      <c r="M10" s="99"/>
      <c r="N10" s="92"/>
      <c r="O10" s="99" t="s">
        <v>115</v>
      </c>
      <c r="P10" s="92"/>
      <c r="Q10" s="92" t="s">
        <v>166</v>
      </c>
      <c r="R10" s="92"/>
      <c r="S10" s="92" t="s">
        <v>169</v>
      </c>
      <c r="T10" s="92"/>
      <c r="U10" s="98" t="s">
        <v>26</v>
      </c>
      <c r="V10" s="95"/>
      <c r="W10" s="98" t="s">
        <v>27</v>
      </c>
      <c r="X10" s="95"/>
      <c r="Y10" s="98"/>
      <c r="AA10" s="87"/>
      <c r="AB10" s="87"/>
    </row>
    <row r="11" spans="1:28" s="91" customFormat="1" ht="23.25" customHeight="1">
      <c r="A11" s="93"/>
      <c r="B11" s="93"/>
      <c r="C11" s="99" t="s">
        <v>22</v>
      </c>
      <c r="E11" s="98" t="s">
        <v>57</v>
      </c>
      <c r="F11" s="92"/>
      <c r="G11" s="99" t="s">
        <v>116</v>
      </c>
      <c r="H11" s="92"/>
      <c r="I11" s="99" t="s">
        <v>117</v>
      </c>
      <c r="K11" s="99" t="s">
        <v>24</v>
      </c>
      <c r="L11" s="87"/>
      <c r="M11" s="87"/>
      <c r="N11" s="92"/>
      <c r="O11" s="99" t="s">
        <v>118</v>
      </c>
      <c r="P11" s="92"/>
      <c r="Q11" s="92" t="s">
        <v>167</v>
      </c>
      <c r="R11" s="92"/>
      <c r="S11" s="92" t="s">
        <v>170</v>
      </c>
      <c r="T11" s="92"/>
      <c r="U11" s="98" t="s">
        <v>42</v>
      </c>
      <c r="V11" s="95"/>
      <c r="W11" s="98" t="s">
        <v>28</v>
      </c>
      <c r="X11" s="95"/>
      <c r="Y11" s="98" t="s">
        <v>29</v>
      </c>
      <c r="AA11" s="87"/>
      <c r="AB11" s="87"/>
    </row>
    <row r="12" spans="1:28" s="91" customFormat="1" ht="23.25" customHeight="1">
      <c r="A12" s="93"/>
      <c r="B12" s="89"/>
      <c r="C12" s="99" t="s">
        <v>23</v>
      </c>
      <c r="E12" s="98" t="s">
        <v>56</v>
      </c>
      <c r="F12" s="92"/>
      <c r="G12" s="99" t="s">
        <v>119</v>
      </c>
      <c r="H12" s="92"/>
      <c r="I12" s="99" t="s">
        <v>120</v>
      </c>
      <c r="K12" s="99" t="s">
        <v>121</v>
      </c>
      <c r="L12" s="92"/>
      <c r="M12" s="99" t="s">
        <v>122</v>
      </c>
      <c r="N12" s="92"/>
      <c r="O12" s="99" t="s">
        <v>123</v>
      </c>
      <c r="P12" s="92"/>
      <c r="Q12" s="92" t="s">
        <v>168</v>
      </c>
      <c r="R12" s="92"/>
      <c r="S12" s="92" t="s">
        <v>171</v>
      </c>
      <c r="T12" s="92"/>
      <c r="U12" s="98" t="s">
        <v>63</v>
      </c>
      <c r="V12" s="95"/>
      <c r="W12" s="98" t="s">
        <v>124</v>
      </c>
      <c r="X12" s="95"/>
      <c r="Y12" s="98" t="s">
        <v>30</v>
      </c>
      <c r="AA12" s="87"/>
      <c r="AB12" s="87"/>
    </row>
    <row r="13" spans="1:28" s="7" customFormat="1" ht="23.25" customHeight="1">
      <c r="A13" s="46"/>
      <c r="B13" s="46"/>
      <c r="C13" s="238" t="s">
        <v>71</v>
      </c>
      <c r="D13" s="238"/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8"/>
      <c r="U13" s="238"/>
      <c r="V13" s="238"/>
      <c r="W13" s="238"/>
      <c r="X13" s="238"/>
      <c r="Y13" s="238"/>
      <c r="AA13" s="46"/>
      <c r="AB13" s="46"/>
    </row>
    <row r="14" spans="1:28" s="7" customFormat="1" ht="23.25" customHeight="1">
      <c r="A14" s="86" t="s">
        <v>224</v>
      </c>
      <c r="B14" s="86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AA14" s="46"/>
      <c r="AB14" s="46"/>
    </row>
    <row r="15" spans="1:28" s="7" customFormat="1" ht="23" customHeight="1">
      <c r="A15" s="86" t="s">
        <v>225</v>
      </c>
      <c r="B15" s="90"/>
      <c r="C15" s="39">
        <v>6499829661</v>
      </c>
      <c r="D15" s="39"/>
      <c r="E15" s="39">
        <v>1532320430</v>
      </c>
      <c r="F15" s="39"/>
      <c r="G15" s="39">
        <v>-423185000</v>
      </c>
      <c r="H15" s="39"/>
      <c r="I15" s="39">
        <v>-129336263</v>
      </c>
      <c r="J15" s="39"/>
      <c r="K15" s="39">
        <v>790448420</v>
      </c>
      <c r="L15" s="39"/>
      <c r="M15" s="39">
        <v>5880871273</v>
      </c>
      <c r="N15" s="39"/>
      <c r="O15" s="39">
        <v>-24927451</v>
      </c>
      <c r="P15" s="39"/>
      <c r="Q15" s="39">
        <v>380914215</v>
      </c>
      <c r="R15" s="39"/>
      <c r="S15" s="39">
        <v>355986764</v>
      </c>
      <c r="T15" s="39"/>
      <c r="U15" s="39">
        <v>14506935285</v>
      </c>
      <c r="V15" s="39"/>
      <c r="W15" s="39">
        <v>979135989</v>
      </c>
      <c r="X15" s="39"/>
      <c r="Y15" s="39">
        <f>SUM(U15:W15)</f>
        <v>15486071274</v>
      </c>
      <c r="AA15" s="46"/>
      <c r="AB15" s="46"/>
    </row>
    <row r="16" spans="1:28" s="7" customFormat="1" ht="23" customHeight="1">
      <c r="A16" s="86"/>
      <c r="B16" s="90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AA16" s="46"/>
      <c r="AB16" s="46"/>
    </row>
    <row r="17" spans="1:28" s="7" customFormat="1" ht="23.25" customHeight="1">
      <c r="A17" s="85" t="s">
        <v>142</v>
      </c>
      <c r="B17" s="85"/>
      <c r="C17" s="72"/>
      <c r="D17" s="39"/>
      <c r="E17" s="72"/>
      <c r="F17" s="39"/>
      <c r="G17" s="72"/>
      <c r="H17" s="39"/>
      <c r="I17" s="72"/>
      <c r="J17" s="39"/>
      <c r="K17" s="72"/>
      <c r="L17" s="39"/>
      <c r="M17" s="72"/>
      <c r="N17" s="39"/>
      <c r="O17" s="72"/>
      <c r="P17" s="39"/>
      <c r="Q17" s="39"/>
      <c r="R17" s="39"/>
      <c r="S17" s="39"/>
      <c r="T17" s="39"/>
      <c r="U17" s="72"/>
      <c r="V17" s="39"/>
      <c r="W17" s="72"/>
      <c r="X17" s="39"/>
      <c r="Y17" s="72"/>
      <c r="AA17" s="46"/>
      <c r="AB17" s="46"/>
    </row>
    <row r="18" spans="1:28" s="7" customFormat="1" ht="23.25" customHeight="1">
      <c r="A18" s="186" t="s">
        <v>125</v>
      </c>
      <c r="B18" s="85"/>
      <c r="C18" s="41">
        <v>0</v>
      </c>
      <c r="D18" s="41"/>
      <c r="E18" s="41">
        <v>0</v>
      </c>
      <c r="F18" s="41"/>
      <c r="G18" s="41">
        <v>0</v>
      </c>
      <c r="H18" s="41"/>
      <c r="I18" s="41">
        <v>0</v>
      </c>
      <c r="J18" s="41"/>
      <c r="K18" s="41">
        <v>0</v>
      </c>
      <c r="L18" s="41"/>
      <c r="M18" s="213">
        <f>'PL9'!D55</f>
        <v>713711008</v>
      </c>
      <c r="N18" s="41"/>
      <c r="O18" s="41">
        <v>0</v>
      </c>
      <c r="P18" s="41"/>
      <c r="Q18" s="11">
        <v>0</v>
      </c>
      <c r="R18" s="213"/>
      <c r="S18" s="41">
        <v>0</v>
      </c>
      <c r="T18" s="213"/>
      <c r="U18" s="213">
        <f>SUM(C18:S18)</f>
        <v>713711008</v>
      </c>
      <c r="V18" s="213"/>
      <c r="W18" s="213">
        <v>40130526</v>
      </c>
      <c r="X18" s="213"/>
      <c r="Y18" s="213">
        <f>U18+W18</f>
        <v>753841534</v>
      </c>
      <c r="AA18" s="46"/>
      <c r="AB18" s="46"/>
    </row>
    <row r="19" spans="1:28" s="7" customFormat="1" ht="23.25" customHeight="1">
      <c r="A19" s="186" t="s">
        <v>214</v>
      </c>
      <c r="B19" s="85"/>
      <c r="C19" s="40">
        <v>0</v>
      </c>
      <c r="D19" s="41"/>
      <c r="E19" s="40">
        <v>0</v>
      </c>
      <c r="F19" s="41"/>
      <c r="G19" s="40">
        <v>0</v>
      </c>
      <c r="H19" s="41"/>
      <c r="I19" s="40">
        <v>0</v>
      </c>
      <c r="J19" s="41"/>
      <c r="K19" s="40">
        <v>0</v>
      </c>
      <c r="L19" s="41"/>
      <c r="M19" s="214">
        <v>0</v>
      </c>
      <c r="N19" s="41"/>
      <c r="O19" s="40">
        <v>0</v>
      </c>
      <c r="P19" s="41"/>
      <c r="Q19" s="40">
        <v>25414664</v>
      </c>
      <c r="R19" s="213"/>
      <c r="S19" s="40">
        <v>25414664</v>
      </c>
      <c r="T19" s="213"/>
      <c r="U19" s="203">
        <v>25414664</v>
      </c>
      <c r="V19" s="213"/>
      <c r="W19" s="203">
        <v>1970830</v>
      </c>
      <c r="X19" s="213"/>
      <c r="Y19" s="203">
        <v>27385494</v>
      </c>
      <c r="AA19" s="46"/>
      <c r="AB19" s="46"/>
    </row>
    <row r="20" spans="1:28" s="7" customFormat="1" ht="23.25" customHeight="1">
      <c r="A20" s="88" t="s">
        <v>143</v>
      </c>
      <c r="B20" s="85"/>
      <c r="C20" s="74">
        <v>0</v>
      </c>
      <c r="D20" s="39"/>
      <c r="E20" s="74">
        <v>0</v>
      </c>
      <c r="F20" s="39"/>
      <c r="G20" s="74">
        <v>0</v>
      </c>
      <c r="H20" s="39"/>
      <c r="I20" s="74">
        <v>0</v>
      </c>
      <c r="J20" s="39"/>
      <c r="K20" s="74">
        <v>0</v>
      </c>
      <c r="L20" s="39"/>
      <c r="M20" s="74">
        <f>SUM(M18:M19)</f>
        <v>713711008</v>
      </c>
      <c r="N20" s="41"/>
      <c r="O20" s="74">
        <v>0</v>
      </c>
      <c r="P20" s="39"/>
      <c r="Q20" s="74">
        <f>SUM(Q18:Q19)</f>
        <v>25414664</v>
      </c>
      <c r="R20" s="39">
        <v>0</v>
      </c>
      <c r="S20" s="74">
        <f>SUM(S18:S19)</f>
        <v>25414664</v>
      </c>
      <c r="T20" s="39">
        <v>0</v>
      </c>
      <c r="U20" s="74">
        <f>SUM(U18:U19)</f>
        <v>739125672</v>
      </c>
      <c r="V20" s="39">
        <v>0</v>
      </c>
      <c r="W20" s="74">
        <f>SUM(W18:W19)</f>
        <v>42101356</v>
      </c>
      <c r="X20" s="39">
        <v>0</v>
      </c>
      <c r="Y20" s="74">
        <f>SUM(U20:W20)</f>
        <v>781227028</v>
      </c>
      <c r="AA20" s="46"/>
      <c r="AB20" s="46"/>
    </row>
    <row r="21" spans="1:28" s="7" customFormat="1" ht="23.25" customHeight="1">
      <c r="A21" s="88"/>
      <c r="B21" s="85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AA21" s="46"/>
      <c r="AB21" s="46"/>
    </row>
    <row r="22" spans="1:28" s="7" customFormat="1" ht="23.25" customHeight="1" thickBot="1">
      <c r="A22" s="88" t="s">
        <v>226</v>
      </c>
      <c r="B22" s="90"/>
      <c r="C22" s="82">
        <f>SUM(C15)</f>
        <v>6499829661</v>
      </c>
      <c r="D22" s="39"/>
      <c r="E22" s="82">
        <f>SUM(E15)</f>
        <v>1532320430</v>
      </c>
      <c r="F22" s="39"/>
      <c r="G22" s="82">
        <f>SUM(G15)</f>
        <v>-423185000</v>
      </c>
      <c r="H22" s="39"/>
      <c r="I22" s="82">
        <f>SUM(I15)</f>
        <v>-129336263</v>
      </c>
      <c r="J22" s="39"/>
      <c r="K22" s="82">
        <f>SUM(K15)</f>
        <v>790448420</v>
      </c>
      <c r="L22" s="39"/>
      <c r="M22" s="82">
        <f>SUM(M15+M20)</f>
        <v>6594582281</v>
      </c>
      <c r="N22" s="39"/>
      <c r="O22" s="82">
        <f>SUM(O15)</f>
        <v>-24927451</v>
      </c>
      <c r="P22" s="39"/>
      <c r="Q22" s="82">
        <f>SUM(Q15+Q20)</f>
        <v>406328879</v>
      </c>
      <c r="R22" s="39"/>
      <c r="S22" s="82">
        <f>SUM(S15+S20)</f>
        <v>381401428</v>
      </c>
      <c r="T22" s="39"/>
      <c r="U22" s="82">
        <f>SUM(U15+U20)</f>
        <v>15246060957</v>
      </c>
      <c r="V22" s="39"/>
      <c r="W22" s="82">
        <f>SUM(W15+W20)</f>
        <v>1021237345</v>
      </c>
      <c r="X22" s="39"/>
      <c r="Y22" s="82">
        <f>SUM(U22:W22)</f>
        <v>16267298302</v>
      </c>
      <c r="AA22" s="46"/>
      <c r="AB22" s="46"/>
    </row>
    <row r="23" spans="1:28" s="7" customFormat="1" ht="23.25" customHeight="1" thickTop="1">
      <c r="A23" s="16"/>
      <c r="B23" s="16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AA23" s="46"/>
      <c r="AB23" s="46"/>
    </row>
  </sheetData>
  <mergeCells count="4">
    <mergeCell ref="E4:Y4"/>
    <mergeCell ref="K5:M5"/>
    <mergeCell ref="O5:S5"/>
    <mergeCell ref="C13:Y13"/>
  </mergeCells>
  <pageMargins left="0.7" right="0.7" top="0.48" bottom="0.5" header="0.5" footer="0.5"/>
  <pageSetup paperSize="9" scale="56" firstPageNumber="12" fitToHeight="0" orientation="landscape" useFirstPageNumber="1" r:id="rId1"/>
  <headerFooter alignWithMargins="0">
    <oddFooter>&amp;L&amp;"Times New Roman,Regular"&amp;11The accompanying notes form an integral part of the financial statements.
&amp;C&amp;"Times New Roman,Regular"&amp;11&amp;P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AEF55-C0CC-42C9-875C-BE9F1EB6458F}">
  <sheetPr>
    <pageSetUpPr fitToPage="1"/>
  </sheetPr>
  <dimension ref="A1:K38"/>
  <sheetViews>
    <sheetView view="pageBreakPreview" topLeftCell="A46" zoomScale="90" zoomScaleNormal="80" zoomScaleSheetLayoutView="90" workbookViewId="0">
      <selection activeCell="C24" sqref="C24"/>
    </sheetView>
  </sheetViews>
  <sheetFormatPr defaultColWidth="9.09765625" defaultRowHeight="20.5" customHeight="1"/>
  <cols>
    <col min="1" max="1" width="46" style="5" customWidth="1"/>
    <col min="2" max="2" width="8.8984375" style="5" customWidth="1"/>
    <col min="3" max="3" width="16.8984375" style="46" customWidth="1"/>
    <col min="4" max="4" width="1.69921875" style="7" customWidth="1"/>
    <col min="5" max="5" width="16.8984375" style="44" customWidth="1"/>
    <col min="6" max="6" width="1.69921875" style="7" customWidth="1"/>
    <col min="7" max="7" width="16.8984375" style="46" customWidth="1"/>
    <col min="8" max="8" width="1.69921875" style="7" customWidth="1"/>
    <col min="9" max="9" width="16.8984375" style="46" customWidth="1"/>
    <col min="10" max="10" width="1.69921875" style="7" customWidth="1"/>
    <col min="11" max="11" width="18.3984375" style="44" bestFit="1" customWidth="1"/>
    <col min="12" max="16384" width="9.09765625" style="46"/>
  </cols>
  <sheetData>
    <row r="1" spans="1:11" ht="20.5" customHeight="1">
      <c r="A1" s="21" t="s">
        <v>69</v>
      </c>
      <c r="B1" s="21"/>
      <c r="C1" s="20"/>
      <c r="D1" s="32"/>
      <c r="E1" s="67"/>
      <c r="F1" s="32"/>
      <c r="G1" s="20"/>
      <c r="H1" s="32"/>
      <c r="I1" s="20"/>
      <c r="J1" s="32"/>
      <c r="K1" s="67"/>
    </row>
    <row r="2" spans="1:11" ht="20.5" customHeight="1">
      <c r="A2" s="43" t="s">
        <v>52</v>
      </c>
      <c r="B2" s="43"/>
      <c r="C2" s="22"/>
      <c r="D2" s="33"/>
      <c r="E2" s="69"/>
      <c r="F2" s="33"/>
      <c r="G2" s="22"/>
      <c r="H2" s="33"/>
      <c r="I2" s="22"/>
      <c r="J2" s="33"/>
      <c r="K2" s="69"/>
    </row>
    <row r="3" spans="1:11" ht="20.5" customHeight="1">
      <c r="A3" s="43"/>
      <c r="B3" s="43"/>
      <c r="C3" s="22"/>
      <c r="D3" s="33"/>
      <c r="E3" s="69"/>
      <c r="F3" s="33"/>
      <c r="G3" s="22"/>
      <c r="H3" s="33"/>
      <c r="I3" s="22"/>
      <c r="J3" s="33"/>
      <c r="K3" s="69"/>
    </row>
    <row r="4" spans="1:11" ht="20.5" customHeight="1">
      <c r="C4" s="243" t="s">
        <v>126</v>
      </c>
      <c r="D4" s="244"/>
      <c r="E4" s="244"/>
      <c r="F4" s="244"/>
      <c r="G4" s="244"/>
      <c r="H4" s="244"/>
      <c r="I4" s="244"/>
      <c r="J4" s="244"/>
      <c r="K4" s="244"/>
    </row>
    <row r="5" spans="1:11" ht="20.5" customHeight="1">
      <c r="D5" s="105"/>
      <c r="E5" s="71"/>
      <c r="F5" s="8"/>
      <c r="G5" s="247" t="s">
        <v>92</v>
      </c>
      <c r="H5" s="247"/>
      <c r="I5" s="247"/>
      <c r="J5" s="75"/>
    </row>
    <row r="6" spans="1:11" ht="20.5" customHeight="1">
      <c r="C6" s="4" t="s">
        <v>112</v>
      </c>
      <c r="F6" s="8"/>
      <c r="G6" s="4"/>
      <c r="H6" s="8"/>
      <c r="I6" s="4"/>
      <c r="K6" s="54"/>
    </row>
    <row r="7" spans="1:11" ht="20.5" customHeight="1">
      <c r="C7" s="4" t="s">
        <v>22</v>
      </c>
      <c r="E7" s="54" t="s">
        <v>57</v>
      </c>
      <c r="F7" s="8"/>
      <c r="G7" s="8" t="s">
        <v>24</v>
      </c>
      <c r="I7" s="7"/>
      <c r="J7" s="8"/>
      <c r="K7" s="54" t="s">
        <v>127</v>
      </c>
    </row>
    <row r="8" spans="1:11" ht="20.5" customHeight="1">
      <c r="B8" s="103"/>
      <c r="C8" s="4" t="s">
        <v>23</v>
      </c>
      <c r="E8" s="54" t="s">
        <v>56</v>
      </c>
      <c r="F8" s="8"/>
      <c r="G8" s="4" t="s">
        <v>25</v>
      </c>
      <c r="H8" s="8"/>
      <c r="I8" s="4" t="s">
        <v>122</v>
      </c>
      <c r="J8" s="8"/>
      <c r="K8" s="4" t="s">
        <v>30</v>
      </c>
    </row>
    <row r="9" spans="1:11" s="7" customFormat="1" ht="20.5" customHeight="1">
      <c r="A9" s="46"/>
      <c r="B9" s="46"/>
      <c r="C9" s="238" t="s">
        <v>71</v>
      </c>
      <c r="D9" s="238"/>
      <c r="E9" s="238"/>
      <c r="F9" s="238"/>
      <c r="G9" s="238"/>
      <c r="H9" s="238"/>
      <c r="I9" s="238"/>
      <c r="J9" s="238"/>
      <c r="K9" s="238"/>
    </row>
    <row r="10" spans="1:11" s="7" customFormat="1" ht="20.5" customHeight="1">
      <c r="A10" s="1" t="s">
        <v>193</v>
      </c>
      <c r="B10" s="1"/>
      <c r="C10" s="103"/>
      <c r="D10" s="103"/>
      <c r="E10" s="103"/>
      <c r="F10" s="103"/>
      <c r="G10" s="103"/>
      <c r="H10" s="103"/>
      <c r="I10" s="103"/>
      <c r="J10" s="103"/>
      <c r="K10" s="103"/>
    </row>
    <row r="11" spans="1:11" s="7" customFormat="1" ht="20.5" customHeight="1">
      <c r="A11" s="37" t="s">
        <v>195</v>
      </c>
      <c r="B11" s="37"/>
      <c r="C11" s="72">
        <v>6499829661</v>
      </c>
      <c r="D11" s="39"/>
      <c r="E11" s="72">
        <v>1532320430</v>
      </c>
      <c r="F11" s="39"/>
      <c r="G11" s="72">
        <v>653548420</v>
      </c>
      <c r="H11" s="39"/>
      <c r="I11" s="72">
        <v>3289062721</v>
      </c>
      <c r="J11" s="39"/>
      <c r="K11" s="72">
        <f>SUM(C11:I11)</f>
        <v>11974761232</v>
      </c>
    </row>
    <row r="12" spans="1:11" s="7" customFormat="1" ht="20.5" customHeight="1">
      <c r="A12" s="37"/>
      <c r="B12" s="37"/>
      <c r="C12" s="72"/>
      <c r="D12" s="39"/>
      <c r="E12" s="72"/>
      <c r="F12" s="39"/>
      <c r="G12" s="72"/>
      <c r="H12" s="39"/>
      <c r="I12" s="72"/>
      <c r="J12" s="39"/>
      <c r="K12" s="72"/>
    </row>
    <row r="13" spans="1:11" s="7" customFormat="1" ht="20.5" customHeight="1">
      <c r="A13" s="16" t="s">
        <v>142</v>
      </c>
      <c r="B13" s="37"/>
      <c r="C13" s="51"/>
      <c r="D13" s="41"/>
      <c r="E13" s="51"/>
      <c r="F13" s="41"/>
      <c r="G13" s="51"/>
      <c r="H13" s="41"/>
      <c r="I13" s="51"/>
      <c r="J13" s="41"/>
      <c r="K13" s="51"/>
    </row>
    <row r="14" spans="1:11" s="7" customFormat="1" ht="20.5" customHeight="1">
      <c r="A14" s="19" t="s">
        <v>125</v>
      </c>
      <c r="B14" s="73"/>
      <c r="C14" s="41">
        <v>0</v>
      </c>
      <c r="D14" s="41"/>
      <c r="E14" s="41">
        <v>0</v>
      </c>
      <c r="F14" s="41"/>
      <c r="G14" s="41">
        <v>0</v>
      </c>
      <c r="H14" s="41"/>
      <c r="I14" s="41">
        <v>61154884</v>
      </c>
      <c r="J14" s="41"/>
      <c r="K14" s="41">
        <f>SUM(I14:J14)</f>
        <v>61154884</v>
      </c>
    </row>
    <row r="15" spans="1:11" s="7" customFormat="1" ht="20.5" customHeight="1">
      <c r="A15" s="19" t="s">
        <v>214</v>
      </c>
      <c r="B15" s="73"/>
      <c r="C15" s="41">
        <v>0</v>
      </c>
      <c r="D15" s="41"/>
      <c r="E15" s="41">
        <v>0</v>
      </c>
      <c r="F15" s="41"/>
      <c r="G15" s="41">
        <v>0</v>
      </c>
      <c r="H15" s="41"/>
      <c r="I15" s="40">
        <v>-3293726</v>
      </c>
      <c r="J15" s="41"/>
      <c r="K15" s="41">
        <f>SUM(I15:J15)</f>
        <v>-3293726</v>
      </c>
    </row>
    <row r="16" spans="1:11" s="7" customFormat="1" ht="20.5" customHeight="1">
      <c r="A16" s="16" t="s">
        <v>143</v>
      </c>
      <c r="B16" s="73"/>
      <c r="C16" s="36">
        <v>0</v>
      </c>
      <c r="D16" s="39"/>
      <c r="E16" s="36">
        <v>0</v>
      </c>
      <c r="F16" s="39"/>
      <c r="G16" s="36">
        <v>0</v>
      </c>
      <c r="H16" s="39"/>
      <c r="I16" s="36">
        <f>SUM(I14:I15)</f>
        <v>57861158</v>
      </c>
      <c r="J16" s="39"/>
      <c r="K16" s="36">
        <f>SUM(K14:K15)</f>
        <v>57861158</v>
      </c>
    </row>
    <row r="17" spans="1:11" ht="20.5" customHeight="1">
      <c r="A17" s="38"/>
      <c r="B17" s="73"/>
      <c r="C17" s="41"/>
      <c r="D17" s="41"/>
      <c r="E17" s="41"/>
      <c r="F17" s="41"/>
      <c r="G17" s="41"/>
      <c r="H17" s="41"/>
      <c r="I17" s="41"/>
      <c r="J17" s="41"/>
      <c r="K17" s="41"/>
    </row>
    <row r="18" spans="1:11" s="7" customFormat="1" ht="20.5" customHeight="1" thickBot="1">
      <c r="A18" s="16" t="s">
        <v>194</v>
      </c>
      <c r="B18" s="16"/>
      <c r="C18" s="82">
        <v>6499829661</v>
      </c>
      <c r="D18" s="39"/>
      <c r="E18" s="82">
        <v>1532320430</v>
      </c>
      <c r="F18" s="39"/>
      <c r="G18" s="82">
        <v>653548420</v>
      </c>
      <c r="H18" s="39"/>
      <c r="I18" s="82">
        <v>3346923879</v>
      </c>
      <c r="J18" s="39"/>
      <c r="K18" s="82">
        <f>SUM(C18:I18)</f>
        <v>12032622390</v>
      </c>
    </row>
    <row r="19" spans="1:11" ht="20.5" customHeight="1" thickTop="1">
      <c r="C19" s="146"/>
      <c r="D19" s="146"/>
      <c r="E19" s="146"/>
      <c r="F19" s="146"/>
      <c r="G19" s="146"/>
      <c r="H19" s="146"/>
      <c r="I19" s="146"/>
      <c r="J19" s="146"/>
      <c r="K19" s="146"/>
    </row>
    <row r="20" spans="1:11" ht="20.5" customHeight="1">
      <c r="A20" s="21" t="s">
        <v>69</v>
      </c>
      <c r="B20" s="21"/>
      <c r="C20" s="20"/>
      <c r="D20" s="32"/>
      <c r="E20" s="67"/>
      <c r="F20" s="32"/>
      <c r="G20" s="20"/>
      <c r="H20" s="32"/>
      <c r="I20" s="20"/>
      <c r="J20" s="32"/>
      <c r="K20" s="67"/>
    </row>
    <row r="21" spans="1:11" ht="20.5" customHeight="1">
      <c r="A21" s="43" t="s">
        <v>52</v>
      </c>
      <c r="B21" s="43"/>
      <c r="C21" s="22"/>
      <c r="D21" s="33"/>
      <c r="E21" s="69"/>
      <c r="F21" s="33"/>
      <c r="G21" s="22"/>
      <c r="H21" s="33"/>
      <c r="I21" s="22"/>
      <c r="J21" s="33"/>
      <c r="K21" s="69"/>
    </row>
    <row r="22" spans="1:11" ht="20.5" customHeight="1">
      <c r="A22" s="43"/>
      <c r="B22" s="43"/>
      <c r="C22" s="22"/>
      <c r="D22" s="33"/>
      <c r="E22" s="69"/>
      <c r="F22" s="33"/>
      <c r="G22" s="22"/>
      <c r="H22" s="33"/>
      <c r="I22" s="22"/>
      <c r="J22" s="33"/>
      <c r="K22" s="69"/>
    </row>
    <row r="23" spans="1:11" ht="20.5" customHeight="1">
      <c r="C23" s="243" t="s">
        <v>126</v>
      </c>
      <c r="D23" s="244"/>
      <c r="E23" s="244"/>
      <c r="F23" s="244"/>
      <c r="G23" s="244"/>
      <c r="H23" s="244"/>
      <c r="I23" s="244"/>
      <c r="J23" s="244"/>
      <c r="K23" s="244"/>
    </row>
    <row r="24" spans="1:11" ht="20.5" customHeight="1">
      <c r="D24" s="184"/>
      <c r="E24" s="71"/>
      <c r="F24" s="8"/>
      <c r="G24" s="247" t="s">
        <v>92</v>
      </c>
      <c r="H24" s="247"/>
      <c r="I24" s="247"/>
      <c r="J24" s="75"/>
    </row>
    <row r="25" spans="1:11" ht="20.5" customHeight="1">
      <c r="C25" s="183" t="s">
        <v>112</v>
      </c>
      <c r="F25" s="8"/>
      <c r="G25" s="183"/>
      <c r="H25" s="8"/>
      <c r="I25" s="183"/>
      <c r="K25" s="54"/>
    </row>
    <row r="26" spans="1:11" ht="20.5" customHeight="1">
      <c r="C26" s="183" t="s">
        <v>22</v>
      </c>
      <c r="E26" s="54" t="s">
        <v>57</v>
      </c>
      <c r="F26" s="8"/>
      <c r="G26" s="8" t="s">
        <v>24</v>
      </c>
      <c r="I26" s="7"/>
      <c r="J26" s="8"/>
      <c r="K26" s="54" t="s">
        <v>127</v>
      </c>
    </row>
    <row r="27" spans="1:11" ht="20.5" customHeight="1">
      <c r="B27" s="182"/>
      <c r="C27" s="183" t="s">
        <v>23</v>
      </c>
      <c r="E27" s="54" t="s">
        <v>56</v>
      </c>
      <c r="F27" s="8"/>
      <c r="G27" s="183" t="s">
        <v>25</v>
      </c>
      <c r="H27" s="8"/>
      <c r="I27" s="183" t="s">
        <v>122</v>
      </c>
      <c r="J27" s="8"/>
      <c r="K27" s="183" t="s">
        <v>30</v>
      </c>
    </row>
    <row r="28" spans="1:11" s="7" customFormat="1" ht="20.5" customHeight="1">
      <c r="A28" s="46"/>
      <c r="B28" s="46"/>
      <c r="C28" s="238" t="s">
        <v>71</v>
      </c>
      <c r="D28" s="238"/>
      <c r="E28" s="238"/>
      <c r="F28" s="238"/>
      <c r="G28" s="238"/>
      <c r="H28" s="238"/>
      <c r="I28" s="238"/>
      <c r="J28" s="238"/>
      <c r="K28" s="238"/>
    </row>
    <row r="29" spans="1:11" s="7" customFormat="1" ht="20.5" customHeight="1">
      <c r="A29" s="1" t="s">
        <v>224</v>
      </c>
      <c r="B29" s="1"/>
      <c r="C29" s="182"/>
      <c r="D29" s="182"/>
      <c r="E29" s="182"/>
      <c r="F29" s="182"/>
      <c r="G29" s="182"/>
      <c r="H29" s="182"/>
      <c r="I29" s="182"/>
      <c r="J29" s="182"/>
      <c r="K29" s="182"/>
    </row>
    <row r="30" spans="1:11" s="7" customFormat="1" ht="20.5" customHeight="1">
      <c r="A30" s="37" t="s">
        <v>225</v>
      </c>
      <c r="B30" s="37"/>
      <c r="C30" s="72">
        <v>6499829661</v>
      </c>
      <c r="D30" s="39"/>
      <c r="E30" s="72">
        <v>1532320430</v>
      </c>
      <c r="F30" s="39"/>
      <c r="G30" s="72">
        <v>653548420</v>
      </c>
      <c r="H30" s="39"/>
      <c r="I30" s="224">
        <v>3346923879</v>
      </c>
      <c r="J30" s="39"/>
      <c r="K30" s="72">
        <f>SUM(C30:I30)</f>
        <v>12032622390</v>
      </c>
    </row>
    <row r="31" spans="1:11" s="7" customFormat="1" ht="20.5" customHeight="1">
      <c r="A31" s="37"/>
      <c r="B31" s="37"/>
      <c r="C31" s="72"/>
      <c r="D31" s="39"/>
      <c r="E31" s="72"/>
      <c r="F31" s="39"/>
      <c r="G31" s="72"/>
      <c r="H31" s="39"/>
      <c r="I31" s="72"/>
      <c r="J31" s="39"/>
      <c r="K31" s="72"/>
    </row>
    <row r="32" spans="1:11" s="7" customFormat="1" ht="20.5" customHeight="1">
      <c r="A32" s="16" t="s">
        <v>142</v>
      </c>
      <c r="B32" s="37"/>
      <c r="C32" s="51"/>
      <c r="D32" s="41"/>
      <c r="E32" s="51"/>
      <c r="F32" s="41"/>
      <c r="G32" s="51"/>
      <c r="H32" s="41"/>
      <c r="I32" s="51"/>
      <c r="J32" s="41"/>
      <c r="K32" s="51"/>
    </row>
    <row r="33" spans="1:11" s="7" customFormat="1" ht="20.5" customHeight="1">
      <c r="A33" s="19" t="s">
        <v>125</v>
      </c>
      <c r="B33" s="73"/>
      <c r="C33" s="41">
        <v>0</v>
      </c>
      <c r="D33" s="41"/>
      <c r="E33" s="41">
        <v>0</v>
      </c>
      <c r="F33" s="41"/>
      <c r="G33" s="41">
        <v>0</v>
      </c>
      <c r="H33" s="41"/>
      <c r="I33" s="41">
        <f>'PL9'!H33</f>
        <v>137725406</v>
      </c>
      <c r="J33" s="41"/>
      <c r="K33" s="41">
        <f>SUM(I33:J33)</f>
        <v>137725406</v>
      </c>
    </row>
    <row r="34" spans="1:11" s="7" customFormat="1" ht="20.5" hidden="1" customHeight="1">
      <c r="A34" s="19" t="s">
        <v>214</v>
      </c>
      <c r="B34" s="73"/>
      <c r="C34" s="41">
        <v>0</v>
      </c>
      <c r="D34" s="41"/>
      <c r="E34" s="41">
        <v>0</v>
      </c>
      <c r="F34" s="41"/>
      <c r="G34" s="41">
        <v>0</v>
      </c>
      <c r="H34" s="41"/>
      <c r="I34" s="40">
        <v>0</v>
      </c>
      <c r="J34" s="11"/>
      <c r="K34" s="213">
        <f>SUM(I34:J34)</f>
        <v>0</v>
      </c>
    </row>
    <row r="35" spans="1:11" s="7" customFormat="1" ht="20.5" customHeight="1">
      <c r="A35" s="16" t="s">
        <v>143</v>
      </c>
      <c r="B35" s="73"/>
      <c r="C35" s="36">
        <v>0</v>
      </c>
      <c r="D35" s="39"/>
      <c r="E35" s="36">
        <v>0</v>
      </c>
      <c r="F35" s="39"/>
      <c r="G35" s="36">
        <v>0</v>
      </c>
      <c r="H35" s="39"/>
      <c r="I35" s="36">
        <f>SUM(I33:I34)</f>
        <v>137725406</v>
      </c>
      <c r="J35" s="39"/>
      <c r="K35" s="36">
        <f>SUM(K33:K34)</f>
        <v>137725406</v>
      </c>
    </row>
    <row r="36" spans="1:11" ht="20.5" customHeight="1">
      <c r="A36" s="38"/>
      <c r="B36" s="73"/>
      <c r="C36" s="41"/>
      <c r="D36" s="41"/>
      <c r="E36" s="41"/>
      <c r="F36" s="41"/>
      <c r="G36" s="41"/>
      <c r="H36" s="41"/>
      <c r="I36" s="41"/>
      <c r="J36" s="41"/>
      <c r="K36" s="41"/>
    </row>
    <row r="37" spans="1:11" s="7" customFormat="1" ht="20.5" customHeight="1" thickBot="1">
      <c r="A37" s="16" t="s">
        <v>226</v>
      </c>
      <c r="B37" s="16"/>
      <c r="C37" s="82">
        <v>6499829661</v>
      </c>
      <c r="D37" s="39"/>
      <c r="E37" s="82">
        <v>1532320430</v>
      </c>
      <c r="F37" s="39"/>
      <c r="G37" s="82">
        <v>653548420</v>
      </c>
      <c r="H37" s="39"/>
      <c r="I37" s="82">
        <f>I30+I35</f>
        <v>3484649285</v>
      </c>
      <c r="J37" s="39"/>
      <c r="K37" s="82">
        <f>SUM(C37:I37)</f>
        <v>12170347796</v>
      </c>
    </row>
    <row r="38" spans="1:11" ht="20.5" customHeight="1" thickTop="1"/>
  </sheetData>
  <mergeCells count="6">
    <mergeCell ref="C23:K23"/>
    <mergeCell ref="G24:I24"/>
    <mergeCell ref="C28:K28"/>
    <mergeCell ref="C4:K4"/>
    <mergeCell ref="G5:I5"/>
    <mergeCell ref="C9:K9"/>
  </mergeCells>
  <pageMargins left="0.7" right="0.7" top="0.48" bottom="0.5" header="0.5" footer="0.5"/>
  <pageSetup paperSize="9" firstPageNumber="13" fitToHeight="0" orientation="landscape" useFirstPageNumber="1" r:id="rId1"/>
  <headerFooter alignWithMargins="0">
    <oddFooter>&amp;L&amp;"Times New Roman,Regular"&amp;11The accompanying notes form an integral part of the financial statements.
&amp;C&amp;"Times New Roman,Regular"&amp;11&amp;P</oddFooter>
  </headerFooter>
  <rowBreaks count="1" manualBreakCount="1">
    <brk id="1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1EF13-D084-46D0-9553-2E6C542C98D3}">
  <sheetPr>
    <pageSetUpPr fitToPage="1"/>
  </sheetPr>
  <dimension ref="A1:I91"/>
  <sheetViews>
    <sheetView view="pageBreakPreview" zoomScaleNormal="60" zoomScaleSheetLayoutView="100" workbookViewId="0">
      <selection activeCell="C26" sqref="C26"/>
    </sheetView>
  </sheetViews>
  <sheetFormatPr defaultColWidth="35" defaultRowHeight="19.5" customHeight="1"/>
  <cols>
    <col min="1" max="1" width="57.5" style="46" customWidth="1"/>
    <col min="2" max="2" width="4.8984375" style="6" customWidth="1"/>
    <col min="3" max="3" width="19.09765625" style="31" bestFit="1" customWidth="1"/>
    <col min="4" max="4" width="1.19921875" style="46" customWidth="1"/>
    <col min="5" max="5" width="20.09765625" style="31" bestFit="1" customWidth="1"/>
    <col min="6" max="6" width="1.19921875" style="46" customWidth="1"/>
    <col min="7" max="7" width="19.19921875" style="46" bestFit="1" customWidth="1"/>
    <col min="8" max="8" width="1.19921875" style="46" customWidth="1"/>
    <col min="9" max="9" width="18.59765625" style="46" bestFit="1" customWidth="1"/>
    <col min="10" max="10" width="10.3984375" style="46" customWidth="1"/>
    <col min="11" max="16384" width="35" style="46"/>
  </cols>
  <sheetData>
    <row r="1" spans="1:9" s="20" customFormat="1" ht="19.5" customHeight="1">
      <c r="A1" s="21" t="s">
        <v>69</v>
      </c>
      <c r="B1" s="29"/>
    </row>
    <row r="2" spans="1:9" s="22" customFormat="1" ht="19.5" customHeight="1">
      <c r="A2" s="59" t="s">
        <v>53</v>
      </c>
      <c r="B2" s="28"/>
    </row>
    <row r="3" spans="1:9" ht="19.5" customHeight="1">
      <c r="A3" s="1"/>
      <c r="C3" s="46"/>
      <c r="E3" s="46"/>
    </row>
    <row r="4" spans="1:9" ht="19.5" customHeight="1">
      <c r="A4" s="1"/>
      <c r="C4" s="236" t="s">
        <v>37</v>
      </c>
      <c r="D4" s="236"/>
      <c r="E4" s="236"/>
      <c r="G4" s="236" t="s">
        <v>38</v>
      </c>
      <c r="H4" s="236"/>
      <c r="I4" s="236"/>
    </row>
    <row r="5" spans="1:9" ht="19.5" customHeight="1">
      <c r="A5" s="5"/>
      <c r="B5" s="58"/>
      <c r="C5" s="237" t="s">
        <v>70</v>
      </c>
      <c r="D5" s="237"/>
      <c r="E5" s="237"/>
      <c r="F5" s="57"/>
      <c r="G5" s="237" t="s">
        <v>70</v>
      </c>
      <c r="H5" s="237"/>
      <c r="I5" s="237"/>
    </row>
    <row r="6" spans="1:9" ht="19.5" customHeight="1">
      <c r="A6" s="5"/>
      <c r="B6" s="58"/>
      <c r="C6" s="239" t="s">
        <v>51</v>
      </c>
      <c r="D6" s="239"/>
      <c r="E6" s="239"/>
      <c r="F6" s="57"/>
      <c r="G6" s="248" t="s">
        <v>51</v>
      </c>
      <c r="H6" s="248"/>
      <c r="I6" s="248"/>
    </row>
    <row r="7" spans="1:9" ht="19.5" customHeight="1">
      <c r="A7" s="1"/>
      <c r="B7" s="58"/>
      <c r="C7" s="4">
        <v>2022</v>
      </c>
      <c r="D7" s="4"/>
      <c r="E7" s="4">
        <v>2021</v>
      </c>
      <c r="F7" s="4"/>
      <c r="G7" s="4">
        <v>2022</v>
      </c>
      <c r="H7" s="4"/>
      <c r="I7" s="4">
        <v>2021</v>
      </c>
    </row>
    <row r="8" spans="1:9" ht="19.5" customHeight="1">
      <c r="A8" s="5"/>
      <c r="B8" s="58"/>
      <c r="C8" s="238" t="s">
        <v>71</v>
      </c>
      <c r="D8" s="238"/>
      <c r="E8" s="238"/>
      <c r="F8" s="238"/>
      <c r="G8" s="238"/>
      <c r="H8" s="238"/>
      <c r="I8" s="238"/>
    </row>
    <row r="9" spans="1:9" ht="19.5" customHeight="1">
      <c r="A9" s="42" t="s">
        <v>31</v>
      </c>
      <c r="B9" s="58"/>
      <c r="C9" s="12"/>
      <c r="D9" s="17"/>
      <c r="E9" s="12"/>
      <c r="F9" s="17"/>
      <c r="G9" s="17"/>
      <c r="H9" s="17"/>
      <c r="I9" s="17"/>
    </row>
    <row r="10" spans="1:9" ht="19.5" customHeight="1">
      <c r="A10" s="19" t="s">
        <v>103</v>
      </c>
      <c r="B10" s="58"/>
      <c r="C10" s="215">
        <v>753841534</v>
      </c>
      <c r="D10" s="44"/>
      <c r="E10" s="51">
        <v>626695661</v>
      </c>
      <c r="F10" s="44"/>
      <c r="G10" s="215">
        <v>137725406</v>
      </c>
      <c r="H10" s="44"/>
      <c r="I10" s="51">
        <v>61154884</v>
      </c>
    </row>
    <row r="11" spans="1:9" ht="19.5" customHeight="1">
      <c r="A11" s="6" t="s">
        <v>141</v>
      </c>
      <c r="B11" s="58"/>
      <c r="C11" s="215"/>
      <c r="D11" s="44"/>
      <c r="E11" s="51"/>
      <c r="F11" s="44"/>
      <c r="G11" s="215"/>
      <c r="H11" s="44"/>
      <c r="I11" s="51"/>
    </row>
    <row r="12" spans="1:9" ht="19.5" customHeight="1">
      <c r="A12" s="46" t="s">
        <v>66</v>
      </c>
      <c r="B12" s="58"/>
      <c r="C12" s="215">
        <v>10151052</v>
      </c>
      <c r="D12" s="44"/>
      <c r="E12" s="51">
        <v>9881393</v>
      </c>
      <c r="F12" s="44"/>
      <c r="G12" s="215">
        <v>7811207</v>
      </c>
      <c r="H12" s="44"/>
      <c r="I12" s="51">
        <v>7447869</v>
      </c>
    </row>
    <row r="13" spans="1:9" ht="19.5" customHeight="1">
      <c r="A13" s="46" t="s">
        <v>229</v>
      </c>
      <c r="B13" s="58"/>
      <c r="C13" s="215">
        <v>-5064005</v>
      </c>
      <c r="D13" s="44"/>
      <c r="E13" s="51">
        <v>3062741</v>
      </c>
      <c r="F13" s="44"/>
      <c r="G13" s="198">
        <v>21944</v>
      </c>
      <c r="H13" s="44"/>
      <c r="I13" s="44">
        <v>-210405</v>
      </c>
    </row>
    <row r="14" spans="1:9" ht="19.5" customHeight="1">
      <c r="A14" s="46" t="s">
        <v>241</v>
      </c>
      <c r="B14" s="81"/>
      <c r="C14" s="215">
        <v>27165</v>
      </c>
      <c r="D14" s="44"/>
      <c r="E14" s="51">
        <v>-27885</v>
      </c>
      <c r="F14" s="44"/>
      <c r="G14" s="198">
        <v>27165</v>
      </c>
      <c r="H14" s="44"/>
      <c r="I14" s="44">
        <v>-27885</v>
      </c>
    </row>
    <row r="15" spans="1:9" ht="19.5" customHeight="1">
      <c r="A15" s="46" t="s">
        <v>176</v>
      </c>
      <c r="B15" s="81"/>
      <c r="C15" s="215">
        <v>-55762</v>
      </c>
      <c r="D15" s="44"/>
      <c r="E15" s="51">
        <v>-33550</v>
      </c>
      <c r="F15" s="44"/>
      <c r="G15" s="198">
        <v>-55762</v>
      </c>
      <c r="H15" s="44"/>
      <c r="I15" s="44">
        <v>-33550</v>
      </c>
    </row>
    <row r="16" spans="1:9" ht="19.5" customHeight="1">
      <c r="A16" s="46" t="s">
        <v>240</v>
      </c>
      <c r="B16" s="58"/>
      <c r="C16" s="215">
        <v>-152365339</v>
      </c>
      <c r="D16" s="44"/>
      <c r="E16" s="51">
        <v>66228152</v>
      </c>
      <c r="F16" s="44"/>
      <c r="G16" s="215">
        <v>-23161865</v>
      </c>
      <c r="H16" s="44"/>
      <c r="I16" s="51">
        <v>54843706</v>
      </c>
    </row>
    <row r="17" spans="1:9" ht="19.5" customHeight="1">
      <c r="A17" s="46" t="s">
        <v>190</v>
      </c>
      <c r="B17" s="84"/>
      <c r="C17" s="51"/>
      <c r="D17" s="44"/>
      <c r="E17" s="51"/>
      <c r="F17" s="44"/>
      <c r="G17" s="51"/>
      <c r="H17" s="44"/>
      <c r="I17" s="51"/>
    </row>
    <row r="18" spans="1:9" ht="19.5" customHeight="1">
      <c r="A18" s="46" t="s">
        <v>191</v>
      </c>
      <c r="B18" s="84"/>
      <c r="C18" s="215">
        <v>152447357</v>
      </c>
      <c r="D18" s="44"/>
      <c r="E18" s="51">
        <v>126631168</v>
      </c>
      <c r="F18" s="44"/>
      <c r="G18" s="216">
        <v>0</v>
      </c>
      <c r="H18" s="44"/>
      <c r="I18" s="51">
        <v>0</v>
      </c>
    </row>
    <row r="19" spans="1:9" ht="19.5" customHeight="1">
      <c r="A19" s="46" t="s">
        <v>128</v>
      </c>
      <c r="B19" s="58"/>
      <c r="C19" s="216">
        <v>0</v>
      </c>
      <c r="D19" s="44"/>
      <c r="E19" s="51">
        <v>-1250675</v>
      </c>
      <c r="F19" s="44"/>
      <c r="G19" s="216">
        <v>0</v>
      </c>
      <c r="H19" s="44"/>
      <c r="I19" s="51">
        <v>-1235346</v>
      </c>
    </row>
    <row r="20" spans="1:9" ht="19.5" customHeight="1">
      <c r="A20" s="46" t="s">
        <v>180</v>
      </c>
      <c r="B20" s="58"/>
      <c r="C20" s="215">
        <v>2896834</v>
      </c>
      <c r="D20" s="44"/>
      <c r="E20" s="51">
        <v>2812273</v>
      </c>
      <c r="F20" s="44"/>
      <c r="G20" s="215">
        <v>2896834</v>
      </c>
      <c r="H20" s="44"/>
      <c r="I20" s="51">
        <v>4449085</v>
      </c>
    </row>
    <row r="21" spans="1:9" ht="19.5" customHeight="1">
      <c r="A21" s="46" t="s">
        <v>129</v>
      </c>
      <c r="B21" s="58"/>
      <c r="C21" s="215">
        <v>-232436894</v>
      </c>
      <c r="D21" s="44"/>
      <c r="E21" s="51">
        <v>-232951303</v>
      </c>
      <c r="F21" s="44"/>
      <c r="G21" s="215">
        <v>-157240668</v>
      </c>
      <c r="H21" s="44"/>
      <c r="I21" s="51">
        <v>-157768584</v>
      </c>
    </row>
    <row r="22" spans="1:9" ht="19.5" customHeight="1">
      <c r="A22" s="46" t="s">
        <v>218</v>
      </c>
      <c r="B22" s="58"/>
      <c r="C22" s="215">
        <v>-794226</v>
      </c>
      <c r="D22" s="44"/>
      <c r="E22" s="51">
        <v>-6005588</v>
      </c>
      <c r="F22" s="44"/>
      <c r="G22" s="200">
        <v>0</v>
      </c>
      <c r="H22" s="44"/>
      <c r="I22" s="44">
        <v>0</v>
      </c>
    </row>
    <row r="23" spans="1:9" ht="19.25" customHeight="1">
      <c r="A23" s="46" t="s">
        <v>98</v>
      </c>
      <c r="B23" s="58"/>
      <c r="C23" s="213">
        <v>-76494235</v>
      </c>
      <c r="D23" s="60"/>
      <c r="E23" s="41">
        <v>-84797521</v>
      </c>
      <c r="F23" s="60"/>
      <c r="G23" s="213">
        <v>-153257495</v>
      </c>
      <c r="H23" s="60"/>
      <c r="I23" s="41">
        <v>-179956479</v>
      </c>
    </row>
    <row r="24" spans="1:9" ht="19.25" customHeight="1">
      <c r="A24" s="46" t="s">
        <v>58</v>
      </c>
      <c r="B24" s="58"/>
      <c r="C24" s="213">
        <v>197153685</v>
      </c>
      <c r="D24" s="60"/>
      <c r="E24" s="41">
        <v>170323579</v>
      </c>
      <c r="F24" s="60"/>
      <c r="G24" s="213">
        <v>34480341</v>
      </c>
      <c r="H24" s="60"/>
      <c r="I24" s="41">
        <v>16048126</v>
      </c>
    </row>
    <row r="25" spans="1:9" ht="19.5" customHeight="1">
      <c r="A25" s="46" t="s">
        <v>32</v>
      </c>
      <c r="B25" s="58"/>
      <c r="C25" s="203">
        <v>140635618</v>
      </c>
      <c r="D25" s="60"/>
      <c r="E25" s="40">
        <v>156899860</v>
      </c>
      <c r="F25" s="60"/>
      <c r="G25" s="203">
        <v>116325359</v>
      </c>
      <c r="H25" s="60"/>
      <c r="I25" s="40">
        <v>116154789</v>
      </c>
    </row>
    <row r="26" spans="1:9" ht="19.5" customHeight="1">
      <c r="B26" s="58"/>
      <c r="C26" s="51">
        <f>SUM(C10:C25)</f>
        <v>789942784</v>
      </c>
      <c r="D26" s="44"/>
      <c r="E26" s="51">
        <f>SUM(E10:E25)</f>
        <v>837468305</v>
      </c>
      <c r="F26" s="44"/>
      <c r="G26" s="51">
        <f>SUM(G10:G25)</f>
        <v>-34427534</v>
      </c>
      <c r="H26" s="44"/>
      <c r="I26" s="51">
        <f>SUM(I10:I25)</f>
        <v>-79133790</v>
      </c>
    </row>
    <row r="27" spans="1:9" ht="19.5" customHeight="1">
      <c r="A27" s="6" t="s">
        <v>130</v>
      </c>
      <c r="B27" s="58"/>
      <c r="C27" s="13"/>
      <c r="D27" s="17"/>
      <c r="E27" s="13"/>
      <c r="F27" s="17"/>
      <c r="G27" s="13"/>
      <c r="H27" s="17"/>
      <c r="I27" s="13"/>
    </row>
    <row r="28" spans="1:9" ht="19.5" customHeight="1">
      <c r="A28" s="19" t="s">
        <v>150</v>
      </c>
      <c r="B28" s="58"/>
      <c r="C28" s="215">
        <v>17342879</v>
      </c>
      <c r="D28" s="44"/>
      <c r="E28" s="51">
        <v>34820399</v>
      </c>
      <c r="F28" s="44"/>
      <c r="G28" s="215">
        <v>-28580823</v>
      </c>
      <c r="H28" s="44"/>
      <c r="I28" s="51">
        <v>18291773</v>
      </c>
    </row>
    <row r="29" spans="1:9" ht="19.5" customHeight="1">
      <c r="A29" s="19" t="s">
        <v>187</v>
      </c>
      <c r="B29" s="58"/>
      <c r="C29" s="215">
        <v>-125248732</v>
      </c>
      <c r="D29" s="44"/>
      <c r="E29" s="51">
        <v>-111537398</v>
      </c>
      <c r="F29" s="44"/>
      <c r="G29" s="200">
        <v>0</v>
      </c>
      <c r="H29" s="44"/>
      <c r="I29" s="44">
        <v>0</v>
      </c>
    </row>
    <row r="30" spans="1:9" ht="19.5" customHeight="1">
      <c r="A30" s="19" t="s">
        <v>8</v>
      </c>
      <c r="B30" s="58"/>
      <c r="C30" s="51">
        <v>90000</v>
      </c>
      <c r="D30" s="44"/>
      <c r="E30" s="51">
        <v>4038770</v>
      </c>
      <c r="F30" s="44"/>
      <c r="G30" s="51">
        <v>0</v>
      </c>
      <c r="H30" s="44"/>
      <c r="I30" s="51">
        <v>3711864</v>
      </c>
    </row>
    <row r="31" spans="1:9" ht="19.5" customHeight="1">
      <c r="A31" s="19" t="s">
        <v>172</v>
      </c>
      <c r="B31" s="58"/>
      <c r="C31" s="51">
        <v>-40539201</v>
      </c>
      <c r="D31" s="44"/>
      <c r="E31" s="51">
        <v>88606962</v>
      </c>
      <c r="F31" s="44"/>
      <c r="G31" s="51">
        <v>-22667294</v>
      </c>
      <c r="H31" s="44"/>
      <c r="I31" s="51">
        <v>12413606</v>
      </c>
    </row>
    <row r="32" spans="1:9" ht="19.5" customHeight="1">
      <c r="A32" s="19" t="s">
        <v>131</v>
      </c>
      <c r="B32" s="58"/>
      <c r="C32" s="51">
        <v>-15112352</v>
      </c>
      <c r="D32" s="44"/>
      <c r="E32" s="51">
        <v>-37552128</v>
      </c>
      <c r="F32" s="44"/>
      <c r="G32" s="51">
        <v>-441036</v>
      </c>
      <c r="H32" s="44"/>
      <c r="I32" s="51">
        <v>178587</v>
      </c>
    </row>
    <row r="33" spans="1:9" ht="19.5" customHeight="1">
      <c r="A33" s="19" t="s">
        <v>84</v>
      </c>
      <c r="B33" s="58"/>
      <c r="C33" s="44">
        <v>-3257774</v>
      </c>
      <c r="D33" s="44"/>
      <c r="E33" s="44">
        <v>21684975</v>
      </c>
      <c r="F33" s="44"/>
      <c r="G33" s="44">
        <v>65634</v>
      </c>
      <c r="H33" s="44"/>
      <c r="I33" s="44">
        <v>24186532</v>
      </c>
    </row>
    <row r="34" spans="1:9" ht="19.5" customHeight="1">
      <c r="A34" s="19" t="s">
        <v>144</v>
      </c>
      <c r="B34" s="58"/>
      <c r="C34" s="51">
        <v>2592601</v>
      </c>
      <c r="D34" s="44"/>
      <c r="E34" s="51">
        <v>199999</v>
      </c>
      <c r="F34" s="44"/>
      <c r="G34" s="44">
        <v>0</v>
      </c>
      <c r="H34" s="44"/>
      <c r="I34" s="44">
        <v>0</v>
      </c>
    </row>
    <row r="35" spans="1:9" ht="19.5" customHeight="1">
      <c r="A35" s="19" t="s">
        <v>13</v>
      </c>
      <c r="B35" s="58"/>
      <c r="C35" s="51">
        <v>1592973</v>
      </c>
      <c r="D35" s="44"/>
      <c r="E35" s="51">
        <v>-109896</v>
      </c>
      <c r="F35" s="44"/>
      <c r="G35" s="51">
        <v>1253864</v>
      </c>
      <c r="H35" s="44"/>
      <c r="I35" s="51">
        <v>-406819</v>
      </c>
    </row>
    <row r="36" spans="1:9" s="7" customFormat="1" ht="19.5" customHeight="1">
      <c r="A36" s="75" t="s">
        <v>219</v>
      </c>
      <c r="B36" s="9"/>
      <c r="C36" s="60">
        <v>-9235200</v>
      </c>
      <c r="D36" s="60"/>
      <c r="E36" s="60">
        <v>-6271261</v>
      </c>
      <c r="F36" s="60"/>
      <c r="G36" s="60">
        <v>-9235200</v>
      </c>
      <c r="H36" s="60"/>
      <c r="I36" s="60">
        <v>-6271261</v>
      </c>
    </row>
    <row r="37" spans="1:9" ht="19.5" customHeight="1">
      <c r="A37" s="19" t="s">
        <v>82</v>
      </c>
      <c r="B37" s="58"/>
      <c r="C37" s="51">
        <v>-55869373</v>
      </c>
      <c r="D37" s="44"/>
      <c r="E37" s="51">
        <v>-137704918</v>
      </c>
      <c r="F37" s="44"/>
      <c r="G37" s="51">
        <v>-42139058</v>
      </c>
      <c r="H37" s="44"/>
      <c r="I37" s="51">
        <v>-13235916</v>
      </c>
    </row>
    <row r="38" spans="1:9" ht="19.5" customHeight="1">
      <c r="A38" s="19" t="s">
        <v>132</v>
      </c>
      <c r="B38" s="58"/>
      <c r="C38" s="40">
        <v>7791145</v>
      </c>
      <c r="D38" s="44"/>
      <c r="E38" s="40">
        <v>-3278126</v>
      </c>
      <c r="F38" s="44"/>
      <c r="G38" s="40">
        <v>7178998</v>
      </c>
      <c r="H38" s="44"/>
      <c r="I38" s="40">
        <v>-925863</v>
      </c>
    </row>
    <row r="39" spans="1:9" ht="19.5" customHeight="1">
      <c r="A39" s="19" t="s">
        <v>230</v>
      </c>
      <c r="B39" s="35"/>
      <c r="C39" s="51">
        <f>SUM(C26:C38)</f>
        <v>570089750</v>
      </c>
      <c r="D39" s="44"/>
      <c r="E39" s="51">
        <f>SUM(E26:E38)</f>
        <v>690365683</v>
      </c>
      <c r="F39" s="44"/>
      <c r="G39" s="51">
        <f>SUM(G26:G38)</f>
        <v>-128992449</v>
      </c>
      <c r="H39" s="44"/>
      <c r="I39" s="51">
        <f>SUM(I26:I38)</f>
        <v>-41191287</v>
      </c>
    </row>
    <row r="40" spans="1:9" ht="19.5" customHeight="1">
      <c r="A40" s="19" t="s">
        <v>133</v>
      </c>
      <c r="B40" s="58"/>
      <c r="C40" s="51">
        <v>1976811</v>
      </c>
      <c r="D40" s="44"/>
      <c r="E40" s="51">
        <v>26217305</v>
      </c>
      <c r="F40" s="44"/>
      <c r="G40" s="146">
        <v>0</v>
      </c>
      <c r="H40" s="44"/>
      <c r="I40" s="83">
        <v>7240569</v>
      </c>
    </row>
    <row r="41" spans="1:9" ht="19.5" customHeight="1">
      <c r="A41" s="19" t="s">
        <v>134</v>
      </c>
      <c r="B41" s="58"/>
      <c r="C41" s="40">
        <v>-116641326</v>
      </c>
      <c r="D41" s="44"/>
      <c r="E41" s="40">
        <v>-133369119</v>
      </c>
      <c r="F41" s="44"/>
      <c r="G41" s="203">
        <v>-7869155</v>
      </c>
      <c r="H41" s="44"/>
      <c r="I41" s="40">
        <v>-8681775</v>
      </c>
    </row>
    <row r="42" spans="1:9" ht="19.5" customHeight="1">
      <c r="A42" s="37" t="s">
        <v>217</v>
      </c>
      <c r="B42" s="35"/>
      <c r="C42" s="74">
        <f>SUM(C39:C41)</f>
        <v>455425235</v>
      </c>
      <c r="D42" s="62"/>
      <c r="E42" s="74">
        <f>SUM(E39:E41)</f>
        <v>583213869</v>
      </c>
      <c r="F42" s="62"/>
      <c r="G42" s="74">
        <f>SUM(G39:G41)</f>
        <v>-136861604</v>
      </c>
      <c r="H42" s="62"/>
      <c r="I42" s="74">
        <f>SUM(I39:I41)</f>
        <v>-42632493</v>
      </c>
    </row>
    <row r="43" spans="1:9" ht="19.5" customHeight="1">
      <c r="A43" s="37"/>
      <c r="B43" s="35"/>
      <c r="C43" s="39"/>
      <c r="D43" s="62"/>
      <c r="E43" s="39"/>
      <c r="F43" s="62"/>
      <c r="G43" s="39"/>
      <c r="H43" s="62"/>
      <c r="I43" s="39"/>
    </row>
    <row r="44" spans="1:9" s="20" customFormat="1" ht="19.5" customHeight="1">
      <c r="A44" s="21" t="s">
        <v>69</v>
      </c>
      <c r="B44" s="29"/>
    </row>
    <row r="45" spans="1:9" s="22" customFormat="1" ht="19.5" customHeight="1">
      <c r="A45" s="59" t="s">
        <v>53</v>
      </c>
      <c r="B45" s="28"/>
    </row>
    <row r="46" spans="1:9" ht="19.5" customHeight="1">
      <c r="A46" s="1"/>
      <c r="C46" s="46"/>
      <c r="E46" s="46"/>
    </row>
    <row r="47" spans="1:9" ht="19.5" customHeight="1">
      <c r="A47" s="1"/>
      <c r="C47" s="236" t="s">
        <v>37</v>
      </c>
      <c r="D47" s="236"/>
      <c r="E47" s="236"/>
      <c r="G47" s="236" t="s">
        <v>38</v>
      </c>
      <c r="H47" s="236"/>
      <c r="I47" s="236"/>
    </row>
    <row r="48" spans="1:9" ht="19.5" customHeight="1">
      <c r="A48" s="5"/>
      <c r="B48" s="58"/>
      <c r="C48" s="237" t="s">
        <v>70</v>
      </c>
      <c r="D48" s="237"/>
      <c r="E48" s="237"/>
      <c r="F48" s="57"/>
      <c r="G48" s="237" t="s">
        <v>70</v>
      </c>
      <c r="H48" s="237"/>
      <c r="I48" s="237"/>
    </row>
    <row r="49" spans="1:9" ht="19.5" customHeight="1">
      <c r="A49" s="5"/>
      <c r="B49" s="58"/>
      <c r="C49" s="239" t="s">
        <v>51</v>
      </c>
      <c r="D49" s="239"/>
      <c r="E49" s="239"/>
      <c r="F49" s="57"/>
      <c r="G49" s="248" t="s">
        <v>51</v>
      </c>
      <c r="H49" s="248"/>
      <c r="I49" s="248"/>
    </row>
    <row r="50" spans="1:9" ht="19.5" customHeight="1">
      <c r="A50" s="1"/>
      <c r="B50" s="58"/>
      <c r="C50" s="183">
        <v>2022</v>
      </c>
      <c r="D50" s="183"/>
      <c r="E50" s="183">
        <v>2021</v>
      </c>
      <c r="F50" s="183"/>
      <c r="G50" s="183">
        <v>2022</v>
      </c>
      <c r="H50" s="183"/>
      <c r="I50" s="183">
        <v>2021</v>
      </c>
    </row>
    <row r="51" spans="1:9" ht="19.5" customHeight="1">
      <c r="A51" s="5"/>
      <c r="B51" s="58"/>
      <c r="C51" s="238" t="s">
        <v>71</v>
      </c>
      <c r="D51" s="238"/>
      <c r="E51" s="238"/>
      <c r="F51" s="238"/>
      <c r="G51" s="238"/>
      <c r="H51" s="238"/>
      <c r="I51" s="238"/>
    </row>
    <row r="52" spans="1:9" ht="19.5" customHeight="1">
      <c r="A52" s="42" t="s">
        <v>35</v>
      </c>
      <c r="B52" s="58"/>
      <c r="C52" s="12"/>
      <c r="D52" s="17"/>
      <c r="E52" s="12"/>
      <c r="F52" s="17"/>
      <c r="G52" s="17"/>
      <c r="H52" s="17"/>
      <c r="I52" s="17"/>
    </row>
    <row r="53" spans="1:9" ht="19.25" customHeight="1">
      <c r="A53" s="19" t="s">
        <v>59</v>
      </c>
      <c r="B53" s="58"/>
      <c r="C53" s="215">
        <v>-3155684</v>
      </c>
      <c r="D53" s="44"/>
      <c r="E53" s="51">
        <v>-2915923</v>
      </c>
      <c r="F53" s="44"/>
      <c r="G53" s="198">
        <v>-3104962</v>
      </c>
      <c r="H53" s="44"/>
      <c r="I53" s="44">
        <v>-2282566</v>
      </c>
    </row>
    <row r="54" spans="1:9" ht="19.5" customHeight="1">
      <c r="A54" s="19" t="s">
        <v>181</v>
      </c>
      <c r="B54" s="58"/>
      <c r="C54" s="215">
        <v>125</v>
      </c>
      <c r="D54" s="44"/>
      <c r="E54" s="51">
        <v>1344550</v>
      </c>
      <c r="F54" s="44"/>
      <c r="G54" s="198">
        <v>110</v>
      </c>
      <c r="H54" s="44"/>
      <c r="I54" s="44">
        <v>1252375</v>
      </c>
    </row>
    <row r="55" spans="1:9" ht="19.5" customHeight="1">
      <c r="A55" s="19" t="s">
        <v>135</v>
      </c>
      <c r="B55" s="58"/>
      <c r="C55" s="215">
        <v>-29539722</v>
      </c>
      <c r="D55" s="44"/>
      <c r="E55" s="51">
        <v>-65503511</v>
      </c>
      <c r="F55" s="44"/>
      <c r="G55" s="198">
        <v>-32325319</v>
      </c>
      <c r="H55" s="44"/>
      <c r="I55" s="44">
        <v>-23452307</v>
      </c>
    </row>
    <row r="56" spans="1:9" ht="19.5" customHeight="1">
      <c r="A56" s="19" t="s">
        <v>140</v>
      </c>
      <c r="B56" s="58"/>
      <c r="C56" s="215">
        <v>324978</v>
      </c>
      <c r="D56" s="44"/>
      <c r="E56" s="51">
        <v>199834</v>
      </c>
      <c r="F56" s="44"/>
      <c r="G56" s="198">
        <v>1814419</v>
      </c>
      <c r="H56" s="44"/>
      <c r="I56" s="44">
        <v>0</v>
      </c>
    </row>
    <row r="57" spans="1:9" ht="19.5" customHeight="1">
      <c r="A57" s="19" t="s">
        <v>60</v>
      </c>
      <c r="B57" s="58"/>
      <c r="C57" s="198">
        <v>-378175</v>
      </c>
      <c r="D57" s="44"/>
      <c r="E57" s="44">
        <v>-663668</v>
      </c>
      <c r="F57" s="44"/>
      <c r="G57" s="198">
        <v>-378175</v>
      </c>
      <c r="H57" s="44"/>
      <c r="I57" s="44">
        <v>-27111</v>
      </c>
    </row>
    <row r="58" spans="1:9" ht="19.5" customHeight="1">
      <c r="A58" s="46" t="s">
        <v>182</v>
      </c>
      <c r="B58" s="78"/>
      <c r="C58" s="216">
        <v>0</v>
      </c>
      <c r="D58" s="44"/>
      <c r="E58" s="51">
        <v>0</v>
      </c>
      <c r="F58" s="44"/>
      <c r="G58" s="198">
        <v>309656125</v>
      </c>
      <c r="H58" s="44"/>
      <c r="I58" s="44">
        <v>142599158</v>
      </c>
    </row>
    <row r="59" spans="1:9" ht="19.5" customHeight="1">
      <c r="A59" s="46" t="s">
        <v>151</v>
      </c>
      <c r="B59" s="78"/>
      <c r="C59" s="216">
        <v>0</v>
      </c>
      <c r="D59" s="44"/>
      <c r="E59" s="51">
        <v>0</v>
      </c>
      <c r="F59" s="44"/>
      <c r="G59" s="198">
        <v>-226072499</v>
      </c>
      <c r="H59" s="44"/>
      <c r="I59" s="44">
        <v>-234407246</v>
      </c>
    </row>
    <row r="60" spans="1:9" ht="19.5" customHeight="1">
      <c r="A60" s="46" t="s">
        <v>152</v>
      </c>
      <c r="B60" s="78"/>
      <c r="C60" s="51">
        <v>0</v>
      </c>
      <c r="D60" s="44"/>
      <c r="E60" s="51">
        <v>0</v>
      </c>
      <c r="F60" s="44"/>
      <c r="G60" s="198">
        <v>10005</v>
      </c>
      <c r="H60" s="44"/>
      <c r="I60" s="44">
        <v>6759</v>
      </c>
    </row>
    <row r="61" spans="1:9" ht="19.5" customHeight="1">
      <c r="A61" s="46" t="s">
        <v>153</v>
      </c>
      <c r="B61" s="78"/>
      <c r="C61" s="198">
        <v>-81500000</v>
      </c>
      <c r="D61" s="44"/>
      <c r="E61" s="44">
        <v>-23000000</v>
      </c>
      <c r="F61" s="44"/>
      <c r="G61" s="198">
        <v>-81631751</v>
      </c>
      <c r="H61" s="44"/>
      <c r="I61" s="44">
        <v>-13072959</v>
      </c>
    </row>
    <row r="62" spans="1:9" ht="19.5" customHeight="1">
      <c r="A62" s="46" t="s">
        <v>154</v>
      </c>
      <c r="B62" s="78"/>
      <c r="C62" s="198"/>
      <c r="D62" s="44"/>
      <c r="E62" s="44"/>
      <c r="F62" s="44"/>
      <c r="G62" s="198"/>
      <c r="H62" s="44"/>
      <c r="I62" s="44"/>
    </row>
    <row r="63" spans="1:9" ht="19.5" customHeight="1">
      <c r="A63" s="80" t="s">
        <v>156</v>
      </c>
      <c r="B63" s="78"/>
      <c r="C63" s="44">
        <v>60000000</v>
      </c>
      <c r="D63" s="44"/>
      <c r="E63" s="44">
        <v>70000000</v>
      </c>
      <c r="F63" s="44"/>
      <c r="G63" s="44">
        <v>60000000</v>
      </c>
      <c r="H63" s="44"/>
      <c r="I63" s="44">
        <v>70000000</v>
      </c>
    </row>
    <row r="64" spans="1:9" ht="19.5" customHeight="1">
      <c r="A64" s="46" t="s">
        <v>155</v>
      </c>
      <c r="B64" s="78"/>
      <c r="C64" s="44"/>
      <c r="D64" s="44"/>
      <c r="E64" s="44"/>
      <c r="F64" s="44"/>
      <c r="G64" s="44"/>
      <c r="H64" s="44"/>
      <c r="I64" s="44"/>
    </row>
    <row r="65" spans="1:9" ht="19.5" customHeight="1">
      <c r="A65" s="80" t="s">
        <v>156</v>
      </c>
      <c r="B65" s="78"/>
      <c r="C65" s="198">
        <v>-20000000</v>
      </c>
      <c r="D65" s="44"/>
      <c r="E65" s="44">
        <v>-70000000</v>
      </c>
      <c r="F65" s="44"/>
      <c r="G65" s="198">
        <v>-20000000</v>
      </c>
      <c r="H65" s="44"/>
      <c r="I65" s="44">
        <v>-70000000</v>
      </c>
    </row>
    <row r="66" spans="1:9" ht="19.5" customHeight="1">
      <c r="A66" s="19" t="s">
        <v>136</v>
      </c>
      <c r="B66" s="58"/>
      <c r="C66" s="51">
        <v>99192</v>
      </c>
      <c r="D66" s="44"/>
      <c r="E66" s="51">
        <v>88505</v>
      </c>
      <c r="F66" s="44"/>
      <c r="G66" s="198">
        <v>49020305</v>
      </c>
      <c r="H66" s="44"/>
      <c r="I66" s="44">
        <v>61089316</v>
      </c>
    </row>
    <row r="67" spans="1:9" ht="19.5" customHeight="1">
      <c r="A67" s="45" t="s">
        <v>43</v>
      </c>
      <c r="B67" s="58"/>
      <c r="C67" s="30">
        <f>SUM(C53:C66)</f>
        <v>-74149286</v>
      </c>
      <c r="D67" s="3"/>
      <c r="E67" s="30">
        <f>SUM(E53:E66)</f>
        <v>-90450213</v>
      </c>
      <c r="F67" s="3"/>
      <c r="G67" s="30">
        <f>SUM(G53:G66)</f>
        <v>56988258</v>
      </c>
      <c r="H67" s="3"/>
      <c r="I67" s="30">
        <f>SUM(I53:I66)</f>
        <v>-68294581</v>
      </c>
    </row>
    <row r="68" spans="1:9" ht="19.5" customHeight="1">
      <c r="A68" s="1"/>
      <c r="B68" s="58"/>
      <c r="C68" s="15"/>
      <c r="D68" s="3"/>
      <c r="E68" s="15"/>
      <c r="F68" s="3"/>
      <c r="G68" s="2"/>
      <c r="H68" s="3"/>
      <c r="I68" s="2"/>
    </row>
    <row r="69" spans="1:9" ht="19.5" customHeight="1">
      <c r="A69" s="42" t="s">
        <v>33</v>
      </c>
      <c r="B69" s="58"/>
      <c r="C69" s="12"/>
      <c r="D69" s="17"/>
      <c r="E69" s="12"/>
      <c r="F69" s="17"/>
      <c r="G69" s="17"/>
      <c r="H69" s="17"/>
      <c r="I69" s="17"/>
    </row>
    <row r="70" spans="1:9" ht="19.5" customHeight="1">
      <c r="A70" s="19" t="s">
        <v>243</v>
      </c>
      <c r="B70" s="220"/>
      <c r="C70" s="216">
        <v>0</v>
      </c>
      <c r="D70" s="17"/>
      <c r="E70" s="216">
        <v>0</v>
      </c>
      <c r="F70" s="17"/>
      <c r="G70" s="218">
        <v>821775363</v>
      </c>
      <c r="H70" s="17"/>
      <c r="I70" s="146">
        <v>973455018</v>
      </c>
    </row>
    <row r="71" spans="1:9" ht="19.5" customHeight="1">
      <c r="A71" s="19" t="s">
        <v>188</v>
      </c>
      <c r="B71" s="220"/>
      <c r="C71" s="216">
        <v>0</v>
      </c>
      <c r="D71" s="17"/>
      <c r="E71" s="216">
        <v>0</v>
      </c>
      <c r="F71" s="17"/>
      <c r="G71" s="218">
        <v>-345747197</v>
      </c>
      <c r="H71" s="17"/>
      <c r="I71" s="146">
        <v>-421009321</v>
      </c>
    </row>
    <row r="72" spans="1:9" ht="19.5" customHeight="1">
      <c r="A72" s="19" t="s">
        <v>244</v>
      </c>
      <c r="B72" s="58"/>
      <c r="C72" s="198">
        <v>1925000000</v>
      </c>
      <c r="D72" s="17"/>
      <c r="E72" s="44">
        <v>1000000000</v>
      </c>
      <c r="F72" s="17"/>
      <c r="G72" s="44">
        <v>1925000000</v>
      </c>
      <c r="H72" s="17"/>
      <c r="I72" s="198">
        <v>1000000000</v>
      </c>
    </row>
    <row r="73" spans="1:9" ht="19.5" customHeight="1">
      <c r="A73" s="19" t="s">
        <v>238</v>
      </c>
      <c r="B73" s="58"/>
      <c r="C73" s="198">
        <v>-905000000</v>
      </c>
      <c r="D73" s="17"/>
      <c r="E73" s="44">
        <v>-1640000000</v>
      </c>
      <c r="F73" s="17"/>
      <c r="G73" s="44">
        <v>-905000000</v>
      </c>
      <c r="H73" s="17"/>
      <c r="I73" s="198">
        <v>-1640000000</v>
      </c>
    </row>
    <row r="74" spans="1:9" ht="19.5" customHeight="1">
      <c r="A74" s="19" t="s">
        <v>245</v>
      </c>
      <c r="B74" s="58"/>
      <c r="C74" s="215">
        <v>1020000000</v>
      </c>
      <c r="D74" s="17"/>
      <c r="E74" s="51">
        <v>1850000000</v>
      </c>
      <c r="F74" s="17"/>
      <c r="G74" s="44">
        <v>1020000000</v>
      </c>
      <c r="H74" s="17"/>
      <c r="I74" s="44">
        <v>1850000000</v>
      </c>
    </row>
    <row r="75" spans="1:9" ht="19.5" customHeight="1">
      <c r="A75" s="19" t="s">
        <v>183</v>
      </c>
      <c r="B75" s="58"/>
      <c r="C75" s="215">
        <v>-1200000000</v>
      </c>
      <c r="D75" s="17"/>
      <c r="E75" s="51">
        <v>-1400000000</v>
      </c>
      <c r="F75" s="17"/>
      <c r="G75" s="44">
        <v>-1200000000</v>
      </c>
      <c r="H75" s="17"/>
      <c r="I75" s="44">
        <v>-1400000000</v>
      </c>
    </row>
    <row r="76" spans="1:9" ht="19.5" customHeight="1">
      <c r="A76" s="34" t="s">
        <v>184</v>
      </c>
      <c r="B76" s="58"/>
      <c r="C76" s="51">
        <v>0</v>
      </c>
      <c r="D76" s="44"/>
      <c r="E76" s="51">
        <v>1100000000</v>
      </c>
      <c r="F76" s="44"/>
      <c r="G76" s="44">
        <v>0</v>
      </c>
      <c r="H76" s="44"/>
      <c r="I76" s="44">
        <v>1100000000</v>
      </c>
    </row>
    <row r="77" spans="1:9" ht="19.5" customHeight="1">
      <c r="A77" s="34" t="s">
        <v>137</v>
      </c>
      <c r="B77" s="58"/>
      <c r="C77" s="215">
        <v>-1028000000</v>
      </c>
      <c r="D77" s="44"/>
      <c r="E77" s="51">
        <v>-1163000000</v>
      </c>
      <c r="F77" s="44"/>
      <c r="G77" s="44">
        <v>-1028000000</v>
      </c>
      <c r="H77" s="44"/>
      <c r="I77" s="44">
        <v>-1163000000</v>
      </c>
    </row>
    <row r="78" spans="1:9" ht="19.5" customHeight="1">
      <c r="A78" s="34" t="s">
        <v>189</v>
      </c>
      <c r="B78" s="58"/>
      <c r="C78" s="198">
        <v>-5063380</v>
      </c>
      <c r="D78" s="44"/>
      <c r="E78" s="44">
        <v>-4380000</v>
      </c>
      <c r="F78" s="44"/>
      <c r="G78" s="44">
        <v>-4906007</v>
      </c>
      <c r="H78" s="44"/>
      <c r="I78" s="44">
        <v>-4552627</v>
      </c>
    </row>
    <row r="79" spans="1:9" ht="19.5" customHeight="1">
      <c r="A79" s="34" t="s">
        <v>34</v>
      </c>
      <c r="B79" s="58"/>
      <c r="C79" s="202">
        <v>-185274849</v>
      </c>
      <c r="D79" s="44"/>
      <c r="E79" s="52">
        <v>-200862096</v>
      </c>
      <c r="F79" s="44"/>
      <c r="G79" s="52">
        <v>-156726572</v>
      </c>
      <c r="H79" s="44"/>
      <c r="I79" s="52">
        <v>-188873383</v>
      </c>
    </row>
    <row r="80" spans="1:9" ht="19.5" customHeight="1">
      <c r="A80" s="45" t="s">
        <v>138</v>
      </c>
      <c r="B80" s="58"/>
      <c r="C80" s="185">
        <f>SUM(C72:C79)</f>
        <v>-378338229</v>
      </c>
      <c r="D80" s="62"/>
      <c r="E80" s="185">
        <f>SUM(E72:E79)</f>
        <v>-458242096</v>
      </c>
      <c r="F80" s="62"/>
      <c r="G80" s="185">
        <f>SUM(G70:G79)</f>
        <v>126395587</v>
      </c>
      <c r="H80" s="62"/>
      <c r="I80" s="185">
        <f>SUM(I70:I79)</f>
        <v>106019687</v>
      </c>
    </row>
    <row r="81" spans="1:9" ht="19.5" customHeight="1">
      <c r="A81" s="45"/>
      <c r="B81" s="58"/>
      <c r="C81" s="10"/>
      <c r="D81" s="3"/>
      <c r="E81" s="10"/>
      <c r="F81" s="3"/>
      <c r="G81" s="10"/>
      <c r="H81" s="3"/>
      <c r="I81" s="10"/>
    </row>
    <row r="82" spans="1:9" ht="19.5" customHeight="1">
      <c r="A82" s="45" t="s">
        <v>192</v>
      </c>
      <c r="B82" s="58"/>
      <c r="C82" s="10">
        <f>SUM(C42+C67+C80)</f>
        <v>2937720</v>
      </c>
      <c r="D82" s="3"/>
      <c r="E82" s="10">
        <f>SUM(E42+E67+E80)</f>
        <v>34521560</v>
      </c>
      <c r="F82" s="3"/>
      <c r="G82" s="10">
        <f>SUM(G42+G67+G80)</f>
        <v>46522241</v>
      </c>
      <c r="H82" s="3"/>
      <c r="I82" s="10">
        <f>SUM(I42+I67+I80)</f>
        <v>-4907387</v>
      </c>
    </row>
    <row r="83" spans="1:9" ht="19.5" customHeight="1">
      <c r="A83" s="46" t="s">
        <v>139</v>
      </c>
      <c r="B83" s="58"/>
      <c r="C83" s="217">
        <v>104276639</v>
      </c>
      <c r="D83" s="17"/>
      <c r="E83" s="12">
        <v>69755079</v>
      </c>
      <c r="F83" s="17"/>
      <c r="G83" s="217">
        <v>34360034</v>
      </c>
      <c r="H83" s="229"/>
      <c r="I83" s="12">
        <v>39267421</v>
      </c>
    </row>
    <row r="84" spans="1:9" ht="19.5" customHeight="1" thickBot="1">
      <c r="A84" s="45" t="s">
        <v>65</v>
      </c>
      <c r="B84" s="58"/>
      <c r="C84" s="14">
        <f>SUM(C82:C83)</f>
        <v>107214359</v>
      </c>
      <c r="D84" s="3"/>
      <c r="E84" s="14">
        <f>SUM(E82:E83)</f>
        <v>104276639</v>
      </c>
      <c r="F84" s="3"/>
      <c r="G84" s="14">
        <f>SUM(G82:G83)</f>
        <v>80882275</v>
      </c>
      <c r="H84" s="15">
        <v>0</v>
      </c>
      <c r="I84" s="14">
        <f>SUM(I82:I83)</f>
        <v>34360034</v>
      </c>
    </row>
    <row r="85" spans="1:9" ht="19.5" customHeight="1" thickTop="1">
      <c r="A85" s="1"/>
      <c r="B85" s="58"/>
      <c r="C85" s="15"/>
      <c r="D85" s="3"/>
      <c r="E85" s="15"/>
      <c r="F85" s="3"/>
      <c r="G85" s="15"/>
      <c r="H85" s="2"/>
      <c r="I85" s="15"/>
    </row>
    <row r="86" spans="1:9" ht="19.5" customHeight="1">
      <c r="A86" s="18" t="s">
        <v>36</v>
      </c>
      <c r="B86" s="58"/>
      <c r="C86" s="15"/>
      <c r="D86" s="3"/>
      <c r="E86" s="15"/>
      <c r="F86" s="3"/>
      <c r="G86" s="2"/>
      <c r="H86" s="3"/>
      <c r="I86" s="2"/>
    </row>
    <row r="87" spans="1:9" ht="19.5" customHeight="1">
      <c r="A87" s="5" t="s">
        <v>233</v>
      </c>
      <c r="B87" s="187"/>
      <c r="C87" s="218">
        <v>9778231</v>
      </c>
      <c r="D87" s="44"/>
      <c r="E87" s="218">
        <v>10454036.120000001</v>
      </c>
      <c r="F87" s="44"/>
      <c r="G87" s="211">
        <v>0</v>
      </c>
      <c r="H87" s="44"/>
      <c r="I87" s="211">
        <v>0</v>
      </c>
    </row>
    <row r="88" spans="1:9" ht="19.5" customHeight="1">
      <c r="A88" s="5" t="s">
        <v>234</v>
      </c>
      <c r="B88" s="187"/>
      <c r="C88" s="76"/>
      <c r="D88" s="44"/>
      <c r="E88" s="76"/>
      <c r="F88" s="44"/>
      <c r="G88" s="60"/>
      <c r="H88" s="44"/>
      <c r="I88" s="60"/>
    </row>
    <row r="89" spans="1:9" ht="19.5" customHeight="1">
      <c r="A89" s="5" t="s">
        <v>242</v>
      </c>
      <c r="B89" s="187"/>
      <c r="C89" s="218">
        <v>42420018</v>
      </c>
      <c r="D89" s="44"/>
      <c r="E89" s="218">
        <v>7702413.4399999995</v>
      </c>
      <c r="F89" s="44"/>
      <c r="G89" s="210">
        <v>39365407</v>
      </c>
      <c r="H89" s="44"/>
      <c r="I89" s="210">
        <v>9532711.709999999</v>
      </c>
    </row>
    <row r="90" spans="1:9" ht="19.5" customHeight="1">
      <c r="A90" s="5" t="s">
        <v>235</v>
      </c>
      <c r="B90" s="187"/>
      <c r="C90" s="218">
        <v>35947780</v>
      </c>
      <c r="D90" s="44"/>
      <c r="E90" s="218">
        <v>46254818.148200139</v>
      </c>
      <c r="F90" s="44"/>
      <c r="G90" s="211">
        <v>0</v>
      </c>
      <c r="H90" s="44"/>
      <c r="I90" s="211">
        <v>0</v>
      </c>
    </row>
    <row r="91" spans="1:9" ht="19.5" customHeight="1">
      <c r="A91" s="77"/>
      <c r="B91" s="187"/>
      <c r="C91" s="76"/>
      <c r="D91" s="44"/>
      <c r="E91" s="76"/>
      <c r="F91" s="44"/>
      <c r="G91" s="60"/>
      <c r="H91" s="44"/>
      <c r="I91" s="60"/>
    </row>
  </sheetData>
  <mergeCells count="14">
    <mergeCell ref="C4:E4"/>
    <mergeCell ref="G4:I4"/>
    <mergeCell ref="C5:E5"/>
    <mergeCell ref="G5:I5"/>
    <mergeCell ref="C6:E6"/>
    <mergeCell ref="G6:I6"/>
    <mergeCell ref="C8:I8"/>
    <mergeCell ref="C47:E47"/>
    <mergeCell ref="G47:I47"/>
    <mergeCell ref="C48:E48"/>
    <mergeCell ref="G48:I48"/>
    <mergeCell ref="C49:E49"/>
    <mergeCell ref="G49:I49"/>
    <mergeCell ref="C51:I51"/>
  </mergeCells>
  <pageMargins left="0.7" right="0.7" top="0.48" bottom="0.5" header="0.5" footer="0.5"/>
  <pageSetup paperSize="9" scale="70" firstPageNumber="15" fitToHeight="0" orientation="portrait" useFirstPageNumber="1" r:id="rId1"/>
  <headerFooter alignWithMargins="0">
    <oddFooter>&amp;L&amp;"Times New Roman,Regular"&amp;11The accompanying notes form an integral part of the financial statements.
&amp;C&amp;"Times New Roman,Regular"&amp;11&amp;P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BS6-8</vt:lpstr>
      <vt:lpstr>PL9</vt:lpstr>
      <vt:lpstr>SCE-Conso 11</vt:lpstr>
      <vt:lpstr>SCE-Conso12</vt:lpstr>
      <vt:lpstr>SCE-Separate13-14</vt:lpstr>
      <vt:lpstr>SCF15-16</vt:lpstr>
      <vt:lpstr>'BS6-8'!Print_Area</vt:lpstr>
      <vt:lpstr>'PL9'!Print_Area</vt:lpstr>
      <vt:lpstr>'SCE-Conso 11'!Print_Area</vt:lpstr>
      <vt:lpstr>'SCE-Conso12'!Print_Area</vt:lpstr>
      <vt:lpstr>'SCE-Separate13-14'!Print_Area</vt:lpstr>
      <vt:lpstr>'SCF15-16'!Print_Area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Thai GAAP 2019 PAE IFS (Eng)_Financial statements</dc:title>
  <dc:creator>KPMG</dc:creator>
  <cp:lastModifiedBy>Nitaya, Ngamprasertsuk</cp:lastModifiedBy>
  <cp:lastPrinted>2023-02-17T04:55:27Z</cp:lastPrinted>
  <dcterms:created xsi:type="dcterms:W3CDTF">2006-01-06T08:39:44Z</dcterms:created>
  <dcterms:modified xsi:type="dcterms:W3CDTF">2023-02-20T03:40:28Z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