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ngamprasertsuk\Desktop\Back up 2018\Engagement 2016\My port\1.CPN Group\2022\GLAND\2022\Q3'2022\Roll FS\EN\V5_\"/>
    </mc:Choice>
  </mc:AlternateContent>
  <xr:revisionPtr revIDLastSave="0" documentId="13_ncr:1_{03DC5706-1ABF-4D07-9C4D-485AEBD9697A}" xr6:coauthVersionLast="47" xr6:coauthVersionMax="47" xr10:uidLastSave="{00000000-0000-0000-0000-000000000000}"/>
  <bookViews>
    <workbookView xWindow="-110" yWindow="-110" windowWidth="19420" windowHeight="10420" tabRatio="845" xr2:uid="{00000000-000D-0000-FFFF-FFFF00000000}"/>
  </bookViews>
  <sheets>
    <sheet name="BS-2-4" sheetId="30" r:id="rId1"/>
    <sheet name="PL 5-8" sheetId="19" r:id="rId2"/>
    <sheet name="SCE-SeperateFS (2)" sheetId="20" state="hidden" r:id="rId3"/>
    <sheet name="SCE-Con 21 -9" sheetId="29" r:id="rId4"/>
    <sheet name="SCE-Con22-10" sheetId="31" r:id="rId5"/>
    <sheet name="SCE-21-Seperate-11" sheetId="27" r:id="rId6"/>
    <sheet name="SCE-Seperate-12" sheetId="32" r:id="rId7"/>
    <sheet name="SCF13" sheetId="6" r:id="rId8"/>
  </sheets>
  <definedNames>
    <definedName name="_Hlk120336604" localSheetId="7">'SCF13'!$A$35</definedName>
    <definedName name="_xlnm.Print_Area" localSheetId="0">'BS-2-4'!$A$1:$J$104</definedName>
    <definedName name="_xlnm.Print_Area" localSheetId="1">'PL 5-8'!$A$1:$I$132</definedName>
    <definedName name="_xlnm.Print_Area" localSheetId="5">'SCE-21-Seperate-11'!$A$1:$J$18</definedName>
    <definedName name="_xlnm.Print_Area" localSheetId="3">'SCE-Con 21 -9'!$A$1:$X$20</definedName>
    <definedName name="_xlnm.Print_Area" localSheetId="4">'SCE-Con22-10'!$A$1:$X$21</definedName>
    <definedName name="_xlnm.Print_Area" localSheetId="6">'SCE-Seperate-12'!$A$1:$J$17</definedName>
    <definedName name="_xlnm.Print_Area" localSheetId="2">'SCE-SeperateFS (2)'!$A$1:$AT$97</definedName>
    <definedName name="_xlnm.Print_Area" localSheetId="7">'SCF13'!$A$1:$H$82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19" l="1"/>
  <c r="C56" i="19"/>
  <c r="I61" i="19"/>
  <c r="G61" i="19"/>
  <c r="E61" i="19"/>
  <c r="I56" i="19"/>
  <c r="G56" i="19"/>
  <c r="E56" i="19"/>
  <c r="I51" i="19"/>
  <c r="G51" i="19"/>
  <c r="E51" i="19"/>
  <c r="I50" i="19"/>
  <c r="G50" i="19"/>
  <c r="E50" i="19"/>
  <c r="C50" i="19"/>
  <c r="I49" i="19"/>
  <c r="G49" i="19"/>
  <c r="E49" i="19"/>
  <c r="C49" i="19"/>
  <c r="I31" i="19"/>
  <c r="G31" i="19"/>
  <c r="E31" i="19"/>
  <c r="I29" i="19"/>
  <c r="G29" i="19"/>
  <c r="E29" i="19"/>
  <c r="C29" i="19"/>
  <c r="C31" i="19" s="1"/>
  <c r="C51" i="19" s="1"/>
  <c r="I25" i="19"/>
  <c r="G25" i="19"/>
  <c r="E25" i="19"/>
  <c r="C25" i="19"/>
  <c r="I23" i="19"/>
  <c r="G23" i="19"/>
  <c r="E23" i="19"/>
  <c r="C23" i="19"/>
  <c r="I15" i="19"/>
  <c r="G15" i="19"/>
  <c r="E15" i="19"/>
  <c r="C15" i="19"/>
  <c r="AN91" i="20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</calcChain>
</file>

<file path=xl/sharedStrings.xml><?xml version="1.0" encoding="utf-8"?>
<sst xmlns="http://schemas.openxmlformats.org/spreadsheetml/2006/main" count="688" uniqueCount="324">
  <si>
    <t>Grand Canal Land Public Company Limited and its subsidiaries</t>
  </si>
  <si>
    <t>Statement of financial position</t>
  </si>
  <si>
    <t>Consolidated financial</t>
  </si>
  <si>
    <t>Separate financial</t>
  </si>
  <si>
    <t>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</si>
  <si>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</si>
  <si>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</si>
  <si>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</si>
  <si>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</si>
  <si>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</si>
  <si>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</si>
  <si>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</si>
  <si>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 xml:space="preserve">Trade and other receivables </t>
  </si>
  <si>
    <t xml:space="preserve">Short-term loans to related parties </t>
  </si>
  <si>
    <t xml:space="preserve">Real estate projects development for sale </t>
  </si>
  <si>
    <t>4, 6</t>
  </si>
  <si>
    <t xml:space="preserve">Other current financial assets - investment </t>
  </si>
  <si>
    <t xml:space="preserve">   in debt securities </t>
  </si>
  <si>
    <t xml:space="preserve">Total current assets </t>
  </si>
  <si>
    <t xml:space="preserve">Non-current assets </t>
  </si>
  <si>
    <t xml:space="preserve">Restricted bank deposits </t>
  </si>
  <si>
    <t xml:space="preserve">Other non-current financial asset - investment </t>
  </si>
  <si>
    <t xml:space="preserve">   in equity securites </t>
  </si>
  <si>
    <t xml:space="preserve">Investments in associates </t>
  </si>
  <si>
    <t xml:space="preserve">Investments in subsidiaries </t>
  </si>
  <si>
    <t xml:space="preserve">Long-term loans to related parties </t>
  </si>
  <si>
    <t xml:space="preserve">Investment properties </t>
  </si>
  <si>
    <t>3, 5, 6</t>
  </si>
  <si>
    <t xml:space="preserve">Property, plant and equipment </t>
  </si>
  <si>
    <t xml:space="preserve">Intangible assets </t>
  </si>
  <si>
    <t xml:space="preserve">Deferred tax assets </t>
  </si>
  <si>
    <t xml:space="preserve">Other non-current assets </t>
  </si>
  <si>
    <t xml:space="preserve">Total non-current assets </t>
  </si>
  <si>
    <t xml:space="preserve">Total assets </t>
  </si>
  <si>
    <t xml:space="preserve">Liabilities and equity </t>
  </si>
  <si>
    <t xml:space="preserve">Current liabilities </t>
  </si>
  <si>
    <t xml:space="preserve">Short-term loans from financial institutions </t>
  </si>
  <si>
    <t xml:space="preserve">Trade and other payables </t>
  </si>
  <si>
    <t xml:space="preserve">Current portion of lease liabilities </t>
  </si>
  <si>
    <t xml:space="preserve">Short-term loans from related parties </t>
  </si>
  <si>
    <t xml:space="preserve">Current portion of long-term loans from </t>
  </si>
  <si>
    <t xml:space="preserve">   financial institutions </t>
  </si>
  <si>
    <t xml:space="preserve">Current portion of debentures </t>
  </si>
  <si>
    <t xml:space="preserve">Current portion of advance rental and service income </t>
  </si>
  <si>
    <t xml:space="preserve">Current income tax payable </t>
  </si>
  <si>
    <t xml:space="preserve">Retention payable </t>
  </si>
  <si>
    <t xml:space="preserve">Contractor payables </t>
  </si>
  <si>
    <t xml:space="preserve">Other current liabilities </t>
  </si>
  <si>
    <t xml:space="preserve">Total current liabilities </t>
  </si>
  <si>
    <t xml:space="preserve">Non-current liabilities </t>
  </si>
  <si>
    <t xml:space="preserve">Long-term loans from financial institutions </t>
  </si>
  <si>
    <t xml:space="preserve">Lease liabilities </t>
  </si>
  <si>
    <t xml:space="preserve">Deferred tax liabilities </t>
  </si>
  <si>
    <t xml:space="preserve">Rental and service retention </t>
  </si>
  <si>
    <t xml:space="preserve">Non-current provisions for employee benefits </t>
  </si>
  <si>
    <t xml:space="preserve">Advance rental and service income </t>
  </si>
  <si>
    <t>Other non-current liabilities</t>
  </si>
  <si>
    <t xml:space="preserve">Total non-current liabilities </t>
  </si>
  <si>
    <t>Total liabilities</t>
  </si>
  <si>
    <t xml:space="preserve">Equity </t>
  </si>
  <si>
    <t xml:space="preserve">Share capital: </t>
  </si>
  <si>
    <t xml:space="preserve">  Authorised share capital </t>
  </si>
  <si>
    <t xml:space="preserve">  (6,535,484,202 ordinary shares, par value </t>
  </si>
  <si>
    <t xml:space="preserve">   at Baht 1 per share) </t>
  </si>
  <si>
    <t xml:space="preserve">  Issued and paid-up share capital </t>
  </si>
  <si>
    <t xml:space="preserve">  (6,499,829,661 ordinary shares, par value </t>
  </si>
  <si>
    <t xml:space="preserve">Share premium </t>
  </si>
  <si>
    <t xml:space="preserve">Adjustment to present assets purchased </t>
  </si>
  <si>
    <t xml:space="preserve">    under common control at book value </t>
  </si>
  <si>
    <t xml:space="preserve">Adjustment of equity interests </t>
  </si>
  <si>
    <t xml:space="preserve">    under reverse acquisition </t>
  </si>
  <si>
    <t xml:space="preserve">Retained earnings </t>
  </si>
  <si>
    <t xml:space="preserve">  Appropriated </t>
  </si>
  <si>
    <t xml:space="preserve">    Legal reserve </t>
  </si>
  <si>
    <t xml:space="preserve">  Unappropriated </t>
  </si>
  <si>
    <t xml:space="preserve">Other components of equity </t>
  </si>
  <si>
    <t xml:space="preserve">Equity attributable to owners of the parent </t>
  </si>
  <si>
    <t xml:space="preserve">Non-controlling interests </t>
  </si>
  <si>
    <t xml:space="preserve">Total equity </t>
  </si>
  <si>
    <t xml:space="preserve"> </t>
  </si>
  <si>
    <t xml:space="preserve">Total liabilities and equity </t>
  </si>
  <si>
    <t>Statement of comprehensive income (Unaudited)</t>
  </si>
  <si>
    <t xml:space="preserve">Three-month period ended </t>
  </si>
  <si>
    <t>Revenue</t>
  </si>
  <si>
    <t>Revenue from rental and rendering service</t>
  </si>
  <si>
    <t>Revenue from sales of real estate</t>
  </si>
  <si>
    <t>Gain on changes in fair value of investment properties</t>
  </si>
  <si>
    <t>Interest income</t>
  </si>
  <si>
    <t>Other income</t>
  </si>
  <si>
    <t>Total revenue</t>
  </si>
  <si>
    <t>Expenses</t>
  </si>
  <si>
    <t>Cost of rent and services</t>
  </si>
  <si>
    <t>Cost of sales of real estate</t>
  </si>
  <si>
    <t>Loss on changes in fair value of investment properties</t>
  </si>
  <si>
    <t>Selling expenses</t>
  </si>
  <si>
    <t>Administrative expenses</t>
  </si>
  <si>
    <t>Total expenses</t>
  </si>
  <si>
    <t>Profit from operating activities</t>
  </si>
  <si>
    <t>Finance costs</t>
  </si>
  <si>
    <t>Profit for the period</t>
  </si>
  <si>
    <t xml:space="preserve">Other comprehensive income </t>
  </si>
  <si>
    <t>Items that will not be reclassified subsequently to profit or loss</t>
  </si>
  <si>
    <t xml:space="preserve">Gain on investments in equity instruments </t>
  </si>
  <si>
    <t xml:space="preserve">     designated at FVOCI</t>
  </si>
  <si>
    <t>Income tax relating to items that will not be reclassified</t>
  </si>
  <si>
    <t>Other comprehensive income for the period, net of tax</t>
  </si>
  <si>
    <t>Total comprehensive income for the period</t>
  </si>
  <si>
    <t>Profit attributable to:</t>
  </si>
  <si>
    <t xml:space="preserve">   Owners of the parent</t>
  </si>
  <si>
    <t xml:space="preserve">   Non-controlling interests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</si>
  <si>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</si>
  <si>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</si>
  <si>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</si>
  <si>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</si>
  <si>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</si>
  <si>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>Revenues</t>
  </si>
  <si>
    <t>Total revenues</t>
  </si>
  <si>
    <t>Loss on remeasurements of defined benefit plans</t>
  </si>
  <si>
    <t>[XYZ] Public Company Limited [and its Subsidiaries]</t>
  </si>
  <si>
    <t>Statement of changes in equity (Unaudited)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</si>
  <si>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</si>
  <si>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</si>
  <si>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</si>
  <si>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>Issued</t>
  </si>
  <si>
    <t>Share</t>
  </si>
  <si>
    <t>Share of other</t>
  </si>
  <si>
    <t>Total</t>
  </si>
  <si>
    <t xml:space="preserve">and </t>
  </si>
  <si>
    <t>premium</t>
  </si>
  <si>
    <t>comprehensive</t>
  </si>
  <si>
    <t>Equity</t>
  </si>
  <si>
    <t>other</t>
  </si>
  <si>
    <t>paid-up</t>
  </si>
  <si>
    <t>on</t>
  </si>
  <si>
    <t>Other</t>
  </si>
  <si>
    <t>Treasury</t>
  </si>
  <si>
    <t>Translating</t>
  </si>
  <si>
    <t>available-</t>
  </si>
  <si>
    <t>Cost of</t>
  </si>
  <si>
    <t>Fair</t>
  </si>
  <si>
    <t>income (expense)</t>
  </si>
  <si>
    <t>component of</t>
  </si>
  <si>
    <t xml:space="preserve"> components</t>
  </si>
  <si>
    <t>attributable to</t>
  </si>
  <si>
    <t>Non-</t>
  </si>
  <si>
    <t>share</t>
  </si>
  <si>
    <t>treasury</t>
  </si>
  <si>
    <t>surpluses</t>
  </si>
  <si>
    <t>Legal</t>
  </si>
  <si>
    <t xml:space="preserve">Unappropriated </t>
  </si>
  <si>
    <t>foreign</t>
  </si>
  <si>
    <t>for-sale</t>
  </si>
  <si>
    <t>Hedging</t>
  </si>
  <si>
    <t>hedging</t>
  </si>
  <si>
    <t>value</t>
  </si>
  <si>
    <t>of associates and</t>
  </si>
  <si>
    <t>convertible</t>
  </si>
  <si>
    <t>Revaluation</t>
  </si>
  <si>
    <t>of</t>
  </si>
  <si>
    <t>owners of</t>
  </si>
  <si>
    <t xml:space="preserve">controlling </t>
  </si>
  <si>
    <t>Reference</t>
  </si>
  <si>
    <t>capital</t>
  </si>
  <si>
    <t>shares</t>
  </si>
  <si>
    <t>(discount)</t>
  </si>
  <si>
    <t>(deficits)</t>
  </si>
  <si>
    <t>Warrants</t>
  </si>
  <si>
    <t>reserve</t>
  </si>
  <si>
    <t>(Deficit)</t>
  </si>
  <si>
    <t>operations</t>
  </si>
  <si>
    <t>investments</t>
  </si>
  <si>
    <t>joint ventures</t>
  </si>
  <si>
    <t>notes</t>
  </si>
  <si>
    <t>surplus</t>
  </si>
  <si>
    <t>equity</t>
  </si>
  <si>
    <r>
      <t xml:space="preserve">the </t>
    </r>
    <r>
      <rPr>
        <sz val="11"/>
        <rFont val="Times New Roman"/>
        <family val="1"/>
      </rPr>
      <t>parent</t>
    </r>
  </si>
  <si>
    <t>interests</t>
  </si>
  <si>
    <t>Six-month period ended 30 June 2018</t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</si>
  <si>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</si>
  <si>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TAS 1.106(b)</t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</si>
  <si>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</si>
  <si>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t>Cumulative effects of corrections of errors</t>
  </si>
  <si>
    <t>X</t>
  </si>
  <si>
    <t>Balance at 1 January 2018 - restated</t>
  </si>
  <si>
    <t>TAS 1.106(d)(iii)</t>
  </si>
  <si>
    <t>Transactions  with owners, recorded directly in equity</t>
  </si>
  <si>
    <t xml:space="preserve">  Contributions by and distributions to owners of the parent</t>
  </si>
  <si>
    <t xml:space="preserve">    Issue (reduction) of ordinary shares / preferred shares</t>
  </si>
  <si>
    <t>x</t>
  </si>
  <si>
    <t xml:space="preserve">    Shares options exercised</t>
  </si>
  <si>
    <t xml:space="preserve">    Treasury shares purchased</t>
  </si>
  <si>
    <t xml:space="preserve">    Share-based payment transactions</t>
  </si>
  <si>
    <t xml:space="preserve">    Dividends</t>
  </si>
  <si>
    <t xml:space="preserve"> Total contributions by and distributions to owners of the parent</t>
  </si>
  <si>
    <t xml:space="preserve">  Changes in ownership interests in subsidiaries</t>
  </si>
  <si>
    <t xml:space="preserve">    Acquisition of non-controlling interests without a change in control</t>
  </si>
  <si>
    <t xml:space="preserve">    Acquisition of non-controlling interests with a change in control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</si>
  <si>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</si>
  <si>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t>Total transactions  with owners, recorded directly in equity</t>
  </si>
  <si>
    <t>Comprehensive income for the period</t>
  </si>
  <si>
    <t>TAS 1.106(d)(i)</t>
  </si>
  <si>
    <t xml:space="preserve">    Profit or loss</t>
  </si>
  <si>
    <t>TAS 1.106(d)(ii)</t>
  </si>
  <si>
    <t xml:space="preserve">    Other comprehensive income</t>
  </si>
  <si>
    <t>Transfer to legal reserve</t>
  </si>
  <si>
    <t>Transfer to retained earnings</t>
  </si>
  <si>
    <t>Balance at 30 June 2018</t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</si>
  <si>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</si>
  <si>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Additional items should be sequenced in accordance with DBD Pronouncement dated 11 October 2016. Items that are not applicable should be deleted</t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</si>
  <si>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</si>
  <si>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Six-month period ended 30 June 2019</t>
  </si>
  <si>
    <t>Balance at 31 December 2018 - as reported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</si>
  <si>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</si>
  <si>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Balance at 31 December 2018 - restated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</si>
  <si>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</si>
  <si>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</si>
  <si>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Balance at 1 January 2019</t>
  </si>
  <si>
    <t xml:space="preserve">    Issue (reduction) of convertible notes</t>
  </si>
  <si>
    <t xml:space="preserve">    Treasury shares sold</t>
  </si>
  <si>
    <t>Hedging gain and loss and cost of hedging transferred</t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</si>
  <si>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</si>
  <si>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t>Balance at 30 June 2019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</si>
  <si>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</si>
  <si>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</si>
  <si>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t>Consolidated financial statements</t>
  </si>
  <si>
    <t>Retained earnings</t>
  </si>
  <si>
    <t>Other components of equity</t>
  </si>
  <si>
    <t>Adjustment</t>
  </si>
  <si>
    <t xml:space="preserve">to present </t>
  </si>
  <si>
    <t>assets purchased</t>
  </si>
  <si>
    <t>Adjustment of</t>
  </si>
  <si>
    <t xml:space="preserve"> Adjustment</t>
  </si>
  <si>
    <t xml:space="preserve"> Issued and </t>
  </si>
  <si>
    <t>under common</t>
  </si>
  <si>
    <t xml:space="preserve"> equity interests</t>
  </si>
  <si>
    <t xml:space="preserve"> for change in </t>
  </si>
  <si>
    <t>Total other</t>
  </si>
  <si>
    <t>attributable</t>
  </si>
  <si>
    <t>control at</t>
  </si>
  <si>
    <t>under reverse</t>
  </si>
  <si>
    <t xml:space="preserve"> interest in </t>
  </si>
  <si>
    <t>to owners of</t>
  </si>
  <si>
    <t>controlling</t>
  </si>
  <si>
    <t>share capital</t>
  </si>
  <si>
    <t>book value</t>
  </si>
  <si>
    <t>acquisition</t>
  </si>
  <si>
    <t xml:space="preserve"> the subsidiary </t>
  </si>
  <si>
    <t xml:space="preserve"> of equity</t>
  </si>
  <si>
    <t>the parent</t>
  </si>
  <si>
    <t>Balance at 1 January 2021</t>
  </si>
  <si>
    <t xml:space="preserve">    Profit</t>
  </si>
  <si>
    <t>Balance at 1 January 2022</t>
  </si>
  <si>
    <t>Separate financial statements</t>
  </si>
  <si>
    <t>Statement of cash flows (Unaudited)</t>
  </si>
  <si>
    <t>Cash flows from operating activities</t>
  </si>
  <si>
    <t>Adjustments to reconcile profit to cash receipts (payments)</t>
  </si>
  <si>
    <t>Depreciation and amortisation</t>
  </si>
  <si>
    <t>Gain on sales of investment in debt securities</t>
  </si>
  <si>
    <t>Loss (gain) on changes in fair value of investment properties</t>
  </si>
  <si>
    <t>Real estate development for sale decrease from transfer to cost of sale</t>
  </si>
  <si>
    <t>Gain on disposal of property, plant and equipment</t>
  </si>
  <si>
    <t>Provision for employee benefits</t>
  </si>
  <si>
    <t>Realisation of advance rental and service income</t>
  </si>
  <si>
    <t>Changes in operating assets and liabilities</t>
  </si>
  <si>
    <t>Trade and other receivables</t>
  </si>
  <si>
    <t>Real estate projects development for sale</t>
  </si>
  <si>
    <t>Other non-current assets</t>
  </si>
  <si>
    <t>Trade and other payables</t>
  </si>
  <si>
    <t>Retention payable</t>
  </si>
  <si>
    <t>Advance rental and service income</t>
  </si>
  <si>
    <t>Contractor payables</t>
  </si>
  <si>
    <t>Other current liabilities</t>
  </si>
  <si>
    <t>Rental and service retention</t>
  </si>
  <si>
    <t>Paid for employee benefits</t>
  </si>
  <si>
    <t>Tax received</t>
  </si>
  <si>
    <t>Tax paid</t>
  </si>
  <si>
    <t>Cash flows from investing activities</t>
  </si>
  <si>
    <t xml:space="preserve">Acquisition of property, plant and equipment  </t>
  </si>
  <si>
    <t xml:space="preserve">Proceeds from sale of equipment </t>
  </si>
  <si>
    <t>Acquisition of investment properties</t>
  </si>
  <si>
    <t>Proceeds from sale of investment properties</t>
  </si>
  <si>
    <t>Proceeds from repayment of short-term loans to related parties</t>
  </si>
  <si>
    <t>Payment for short-term loans to related parties</t>
  </si>
  <si>
    <t xml:space="preserve">Proceeds from repayment of long-term loans to related parties </t>
  </si>
  <si>
    <t>Payment for long-term loans to related parties</t>
  </si>
  <si>
    <t xml:space="preserve">Proceed from sale of other current financial assets  </t>
  </si>
  <si>
    <t xml:space="preserve">   - investment in debt securities</t>
  </si>
  <si>
    <t xml:space="preserve">Cash payments for other current financial assets </t>
  </si>
  <si>
    <t xml:space="preserve">Interest received  </t>
  </si>
  <si>
    <t xml:space="preserve">Net cash from (used in) investing activities  </t>
  </si>
  <si>
    <t>Cash flows from financing activities</t>
  </si>
  <si>
    <t>Proceeds from short-term loans from related parties</t>
  </si>
  <si>
    <t>Repayment of short-term loans from related parties</t>
  </si>
  <si>
    <t>Proceeds from short-term loans from financial institutions</t>
  </si>
  <si>
    <t>Repayment of short-term loans from financial institutions</t>
  </si>
  <si>
    <t>Repayment of debentures</t>
  </si>
  <si>
    <t>Payment of lease liabilities</t>
  </si>
  <si>
    <t>Interest paid</t>
  </si>
  <si>
    <t xml:space="preserve">Net cash from (used in) financing activities  </t>
  </si>
  <si>
    <t>Cash and cash equivalents at 1 January</t>
  </si>
  <si>
    <t xml:space="preserve">Advance received from customers </t>
  </si>
  <si>
    <t>Reversal of (impairment loss) determined in accordance</t>
  </si>
  <si>
    <t xml:space="preserve">    with TFRS 9</t>
  </si>
  <si>
    <t>(Reversal of) impairment loss determined in accordance with TFRS 9</t>
  </si>
  <si>
    <t>Net cash generated from (used in) operating</t>
  </si>
  <si>
    <t xml:space="preserve">Net cash from (used in) operating activities </t>
  </si>
  <si>
    <t>Total items that will not be reclassified subsequently to</t>
  </si>
  <si>
    <t xml:space="preserve">    profit or loss</t>
  </si>
  <si>
    <t xml:space="preserve">    net of tax</t>
  </si>
  <si>
    <t>Profit before income tax expenses</t>
  </si>
  <si>
    <t>Tax expense</t>
  </si>
  <si>
    <t xml:space="preserve">Tax expense </t>
  </si>
  <si>
    <t>30 September</t>
  </si>
  <si>
    <t xml:space="preserve">Nine-month period ended </t>
  </si>
  <si>
    <t>Nine-month period ended 30 September 2021</t>
  </si>
  <si>
    <t>Balance at 30 September 2021</t>
  </si>
  <si>
    <t>Balance at 30 September 2022</t>
  </si>
  <si>
    <t>Nine-month period ended 30 September 2022</t>
  </si>
  <si>
    <t>Cash and cash equivalents at 30 September</t>
  </si>
  <si>
    <t xml:space="preserve">Loss on fair value adjustment - investment in debt securities </t>
  </si>
  <si>
    <t>Share of profit of associates accounted for using equity method,</t>
  </si>
  <si>
    <t>Net decrease in cash and cash equivalents</t>
  </si>
  <si>
    <t>Share of profit of associates for using equity method</t>
  </si>
  <si>
    <t>Impairment loss determined in accordance with TFRS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</si>
</sst>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00_);_(* \(#,##0.000\);_(* &quot;-&quot;???_);_(@_)"/>
  </numFmts>
  <fonts count="28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0" fontId="27" fillId="0" borderId="0"/>
  </cellStyleXfs>
  <cellXfs count="262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2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2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5" fontId="5" fillId="0" borderId="4" xfId="1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43" fontId="3" fillId="0" borderId="5" xfId="1" applyFont="1" applyFill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43" fontId="5" fillId="0" borderId="1" xfId="1" applyFont="1" applyFill="1" applyBorder="1" applyAlignment="1"/>
    <xf numFmtId="43" fontId="5" fillId="0" borderId="0" xfId="1" applyFont="1" applyFill="1" applyAlignment="1"/>
    <xf numFmtId="43" fontId="5" fillId="0" borderId="0" xfId="1" applyFont="1" applyFill="1" applyBorder="1" applyAlignment="1"/>
    <xf numFmtId="43" fontId="5" fillId="0" borderId="0" xfId="1" applyFont="1" applyFill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wrapText="1"/>
    </xf>
    <xf numFmtId="164" fontId="3" fillId="0" borderId="4" xfId="1" applyNumberFormat="1" applyFont="1" applyFill="1" applyBorder="1" applyAlignment="1"/>
    <xf numFmtId="43" fontId="5" fillId="0" borderId="0" xfId="0" applyNumberFormat="1" applyFont="1"/>
    <xf numFmtId="0" fontId="5" fillId="0" borderId="0" xfId="0" applyFont="1" applyFill="1" applyAlignment="1">
      <alignment wrapText="1"/>
    </xf>
    <xf numFmtId="0" fontId="5" fillId="0" borderId="0" xfId="0" applyFont="1" applyFill="1"/>
    <xf numFmtId="165" fontId="5" fillId="0" borderId="0" xfId="0" applyNumberFormat="1" applyFont="1" applyFill="1" applyBorder="1"/>
    <xf numFmtId="0" fontId="5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6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 applyFill="1" applyAlignment="1">
      <alignment horizontal="left"/>
    </xf>
    <xf numFmtId="0" fontId="23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37" fontId="7" fillId="0" borderId="0" xfId="0" applyNumberFormat="1" applyFont="1" applyFill="1" applyAlignment="1">
      <alignment horizontal="center"/>
    </xf>
    <xf numFmtId="37" fontId="5" fillId="0" borderId="0" xfId="0" applyNumberFormat="1" applyFont="1" applyFill="1"/>
    <xf numFmtId="0" fontId="5" fillId="0" borderId="0" xfId="0" quotePrefix="1" applyFont="1" applyFill="1" applyAlignment="1">
      <alignment wrapText="1"/>
    </xf>
    <xf numFmtId="0" fontId="3" fillId="0" borderId="0" xfId="0" applyFont="1" applyFill="1" applyAlignment="1">
      <alignment wrapText="1"/>
    </xf>
    <xf numFmtId="37" fontId="3" fillId="0" borderId="3" xfId="0" applyNumberFormat="1" applyFont="1" applyFill="1" applyBorder="1"/>
    <xf numFmtId="37" fontId="3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quotePrefix="1" applyFont="1" applyFill="1" applyAlignment="1">
      <alignment horizontal="left" wrapText="1"/>
    </xf>
    <xf numFmtId="0" fontId="3" fillId="0" borderId="0" xfId="0" applyFont="1" applyFill="1"/>
    <xf numFmtId="37" fontId="3" fillId="0" borderId="4" xfId="0" applyNumberFormat="1" applyFont="1" applyFill="1" applyBorder="1"/>
    <xf numFmtId="0" fontId="4" fillId="0" borderId="0" xfId="0" applyFont="1" applyFill="1"/>
    <xf numFmtId="37" fontId="3" fillId="0" borderId="1" xfId="0" applyNumberFormat="1" applyFont="1" applyFill="1" applyBorder="1"/>
    <xf numFmtId="3" fontId="3" fillId="0" borderId="0" xfId="0" applyNumberFormat="1" applyFont="1" applyFill="1"/>
    <xf numFmtId="0" fontId="4" fillId="0" borderId="0" xfId="0" applyFont="1" applyFill="1" applyAlignment="1">
      <alignment horizontal="left"/>
    </xf>
    <xf numFmtId="0" fontId="7" fillId="0" borderId="0" xfId="0" quotePrefix="1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37" fontId="5" fillId="0" borderId="4" xfId="0" applyNumberFormat="1" applyFont="1" applyFill="1" applyBorder="1"/>
    <xf numFmtId="37" fontId="5" fillId="0" borderId="1" xfId="0" applyNumberFormat="1" applyFont="1" applyFill="1" applyBorder="1"/>
    <xf numFmtId="37" fontId="15" fillId="0" borderId="0" xfId="0" applyNumberFormat="1" applyFont="1" applyFill="1"/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5" fillId="0" borderId="0" xfId="0" quotePrefix="1" applyFont="1" applyFill="1"/>
    <xf numFmtId="0" fontId="5" fillId="0" borderId="5" xfId="0" applyFont="1" applyFill="1" applyBorder="1"/>
    <xf numFmtId="164" fontId="3" fillId="0" borderId="4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6" fontId="5" fillId="0" borderId="0" xfId="0" applyNumberFormat="1" applyFont="1" applyFill="1"/>
    <xf numFmtId="49" fontId="5" fillId="0" borderId="0" xfId="0" applyNumberFormat="1" applyFont="1" applyFill="1" applyAlignment="1"/>
    <xf numFmtId="37" fontId="3" fillId="0" borderId="2" xfId="0" applyNumberFormat="1" applyFont="1" applyFill="1" applyBorder="1"/>
    <xf numFmtId="165" fontId="5" fillId="0" borderId="4" xfId="0" applyNumberFormat="1" applyFont="1" applyFill="1" applyBorder="1"/>
    <xf numFmtId="165" fontId="5" fillId="0" borderId="0" xfId="0" applyNumberFormat="1" applyFont="1" applyFill="1"/>
    <xf numFmtId="0" fontId="6" fillId="0" borderId="0" xfId="0" applyFont="1" applyFill="1"/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11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37" fontId="3" fillId="0" borderId="3" xfId="0" applyNumberFormat="1" applyFont="1" applyFill="1" applyBorder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164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43" fontId="5" fillId="0" borderId="0" xfId="1" applyFont="1" applyFill="1" applyAlignment="1"/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5">
    <cellStyle name="Comma" xfId="1" builtinId="3"/>
    <cellStyle name="Comma 2" xfId="3" xr:uid="{A38404A0-9AE2-4E92-B144-6852507DFC8E}"/>
    <cellStyle name="Normal" xfId="0" builtinId="0"/>
    <cellStyle name="Normal 2" xfId="2" xr:uid="{C16EAF50-6DBA-4FC2-BF67-858ACB1A0AA5}"/>
    <cellStyle name="Normal 4" xfId="4" xr:uid="{58BF2550-B8E1-43B4-A32D-49A2172582C6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3C8CD-09CB-4095-8245-57A9C6DEED18}">
  <dimension ref="A1:J105"/>
  <sheetViews>
    <sheetView tabSelected="1" view="pageBreakPreview" zoomScale="90" zoomScaleNormal="100" zoomScaleSheetLayoutView="90" workbookViewId="0">
      <selection activeCell="L103" sqref="L103"/>
    </sheetView>
  </sheetViews>
  <sheetFormatPr defaultColWidth="9.09765625" defaultRowHeight="14"/>
  <cols>
    <col min="1" max="1" width="48.8984375" style="169" customWidth="1"/>
    <col min="2" max="2" width="8.69921875" style="167" customWidth="1"/>
    <col min="3" max="3" width="1.09765625" style="167" customWidth="1"/>
    <col min="4" max="4" width="13.296875" style="167" customWidth="1"/>
    <col min="5" max="5" width="1.09765625" style="167" customWidth="1"/>
    <col min="6" max="6" width="12.8984375" style="167" customWidth="1"/>
    <col min="7" max="7" width="1.09765625" style="167" customWidth="1"/>
    <col min="8" max="8" width="13.09765625" style="167" customWidth="1"/>
    <col min="9" max="9" width="1.09765625" style="167" customWidth="1"/>
    <col min="10" max="10" width="12.8984375" style="167" customWidth="1"/>
    <col min="11" max="16384" width="9.09765625" style="167"/>
  </cols>
  <sheetData>
    <row r="1" spans="1:10" s="171" customFormat="1" ht="21.75" customHeight="1">
      <c r="A1" s="170" t="s">
        <v>0</v>
      </c>
    </row>
    <row r="2" spans="1:10" s="173" customFormat="1" ht="21.75" customHeight="1">
      <c r="A2" s="172" t="s">
        <v>1</v>
      </c>
    </row>
    <row r="3" spans="1:10" s="173" customFormat="1" ht="21.75" customHeight="1">
      <c r="A3" s="172"/>
    </row>
    <row r="4" spans="1:10" ht="21.75" customHeight="1">
      <c r="A4" s="174"/>
      <c r="D4" s="244" t="s">
        <v>2</v>
      </c>
      <c r="E4" s="244"/>
      <c r="F4" s="244"/>
      <c r="H4" s="244" t="s">
        <v>3</v>
      </c>
      <c r="I4" s="244"/>
      <c r="J4" s="244"/>
    </row>
    <row r="5" spans="1:10" ht="21.65" customHeight="1">
      <c r="A5" s="175"/>
      <c r="B5" s="176"/>
      <c r="C5" s="176"/>
      <c r="D5" s="243" t="s">
        <v>4</v>
      </c>
      <c r="E5" s="243"/>
      <c r="F5" s="243"/>
      <c r="G5" s="177"/>
      <c r="H5" s="243" t="s">
        <v>4</v>
      </c>
      <c r="I5" s="243"/>
      <c r="J5" s="243"/>
    </row>
    <row r="6" spans="1:10" ht="21.65" customHeight="1">
      <c r="B6" s="176"/>
      <c r="C6" s="176"/>
      <c r="D6" s="214" t="s">
        <v>312</v>
      </c>
      <c r="E6" s="178"/>
      <c r="F6" s="178" t="s">
        <v>5</v>
      </c>
      <c r="G6" s="177"/>
      <c r="H6" s="214" t="s">
        <v>312</v>
      </c>
      <c r="I6" s="178"/>
      <c r="J6" s="178" t="s">
        <v>5</v>
      </c>
    </row>
    <row r="7" spans="1:10" ht="21.75" customHeight="1">
      <c r="A7" s="174" t="s">
        <v>6</v>
      </c>
      <c r="B7" s="179" t="s">
        <v>7</v>
      </c>
      <c r="C7" s="179"/>
      <c r="D7" s="176">
        <v>2022</v>
      </c>
      <c r="E7" s="176"/>
      <c r="F7" s="176">
        <v>2021</v>
      </c>
      <c r="G7" s="176"/>
      <c r="H7" s="176">
        <v>2022</v>
      </c>
      <c r="I7" s="176"/>
      <c r="J7" s="176">
        <v>2021</v>
      </c>
    </row>
    <row r="8" spans="1:10" ht="21.75" customHeight="1">
      <c r="A8" s="174"/>
      <c r="B8" s="179"/>
      <c r="C8" s="179"/>
      <c r="D8" s="176" t="s">
        <v>8</v>
      </c>
      <c r="F8" s="180"/>
      <c r="G8" s="176"/>
      <c r="H8" s="176" t="s">
        <v>8</v>
      </c>
      <c r="I8" s="176"/>
      <c r="J8" s="180"/>
    </row>
    <row r="9" spans="1:10" ht="21.75" customHeight="1">
      <c r="B9" s="176"/>
      <c r="C9" s="176"/>
      <c r="D9" s="242" t="s">
        <v>9</v>
      </c>
      <c r="E9" s="242"/>
      <c r="F9" s="242"/>
      <c r="G9" s="242"/>
      <c r="H9" s="242"/>
      <c r="I9" s="242"/>
      <c r="J9" s="242"/>
    </row>
    <row r="10" spans="1:10" ht="21.75" customHeight="1">
      <c r="A10" s="181" t="s">
        <v>10</v>
      </c>
      <c r="B10" s="179"/>
      <c r="C10" s="179"/>
    </row>
    <row r="11" spans="1:10" ht="21.75" customHeight="1">
      <c r="A11" s="166" t="s">
        <v>11</v>
      </c>
      <c r="B11" s="182"/>
      <c r="C11" s="179"/>
      <c r="D11" s="183">
        <v>31195</v>
      </c>
      <c r="E11" s="183"/>
      <c r="F11" s="183">
        <v>104277</v>
      </c>
      <c r="G11" s="183"/>
      <c r="H11" s="183">
        <v>15418</v>
      </c>
      <c r="I11" s="183"/>
      <c r="J11" s="183">
        <v>34360</v>
      </c>
    </row>
    <row r="12" spans="1:10" ht="21.75" customHeight="1">
      <c r="A12" s="166" t="s">
        <v>12</v>
      </c>
      <c r="B12" s="182">
        <v>3</v>
      </c>
      <c r="C12" s="179"/>
      <c r="D12" s="183">
        <v>150225</v>
      </c>
      <c r="E12" s="183"/>
      <c r="F12" s="183">
        <v>142497</v>
      </c>
      <c r="G12" s="183"/>
      <c r="H12" s="183">
        <v>127646</v>
      </c>
      <c r="I12" s="183"/>
      <c r="J12" s="183">
        <v>96876</v>
      </c>
    </row>
    <row r="13" spans="1:10" ht="21.75" customHeight="1">
      <c r="A13" s="166" t="s">
        <v>13</v>
      </c>
      <c r="B13" s="182">
        <v>3</v>
      </c>
      <c r="C13" s="179"/>
      <c r="D13" s="156">
        <v>0</v>
      </c>
      <c r="E13" s="156"/>
      <c r="F13" s="156">
        <v>0</v>
      </c>
      <c r="G13" s="183"/>
      <c r="H13" s="183">
        <v>1694050</v>
      </c>
      <c r="I13" s="183"/>
      <c r="J13" s="183">
        <v>1721031</v>
      </c>
    </row>
    <row r="14" spans="1:10" ht="21.75" customHeight="1">
      <c r="A14" s="166" t="s">
        <v>14</v>
      </c>
      <c r="B14" s="182" t="s">
        <v>15</v>
      </c>
      <c r="C14" s="179"/>
      <c r="D14" s="183">
        <v>952588</v>
      </c>
      <c r="E14" s="183"/>
      <c r="F14" s="183">
        <v>935449</v>
      </c>
      <c r="G14" s="183"/>
      <c r="H14" s="183">
        <v>622538</v>
      </c>
      <c r="I14" s="183"/>
      <c r="J14" s="183">
        <v>622538</v>
      </c>
    </row>
    <row r="15" spans="1:10" ht="21.75" customHeight="1">
      <c r="A15" s="166" t="s">
        <v>16</v>
      </c>
      <c r="B15" s="182"/>
      <c r="C15" s="179"/>
      <c r="D15" s="183"/>
      <c r="E15" s="183"/>
      <c r="F15" s="183"/>
      <c r="G15" s="183"/>
      <c r="H15" s="183"/>
      <c r="I15" s="183"/>
      <c r="J15" s="183"/>
    </row>
    <row r="16" spans="1:10" ht="21.75" customHeight="1">
      <c r="A16" s="184" t="s">
        <v>17</v>
      </c>
      <c r="B16" s="182"/>
      <c r="C16" s="179"/>
      <c r="D16" s="183">
        <v>213</v>
      </c>
      <c r="E16" s="183"/>
      <c r="F16" s="183">
        <v>40185</v>
      </c>
      <c r="G16" s="183"/>
      <c r="H16" s="183">
        <v>213</v>
      </c>
      <c r="I16" s="183"/>
      <c r="J16" s="183">
        <v>40185</v>
      </c>
    </row>
    <row r="17" spans="1:10" ht="21.75" customHeight="1">
      <c r="A17" s="185" t="s">
        <v>18</v>
      </c>
      <c r="B17" s="179"/>
      <c r="C17" s="179"/>
      <c r="D17" s="186">
        <v>1134221</v>
      </c>
      <c r="E17" s="187"/>
      <c r="F17" s="186">
        <v>1222408</v>
      </c>
      <c r="G17" s="187"/>
      <c r="H17" s="186">
        <v>2459865</v>
      </c>
      <c r="I17" s="187"/>
      <c r="J17" s="186">
        <v>2514990</v>
      </c>
    </row>
    <row r="18" spans="1:10" ht="21.75" customHeight="1">
      <c r="B18" s="179"/>
      <c r="C18" s="179"/>
      <c r="D18" s="183"/>
      <c r="E18" s="183"/>
      <c r="F18" s="183"/>
      <c r="G18" s="183"/>
      <c r="H18" s="183"/>
      <c r="I18" s="183"/>
      <c r="J18" s="183"/>
    </row>
    <row r="19" spans="1:10" ht="21.75" customHeight="1">
      <c r="A19" s="181" t="s">
        <v>19</v>
      </c>
      <c r="B19" s="179"/>
      <c r="C19" s="179"/>
      <c r="D19" s="183"/>
      <c r="E19" s="183"/>
      <c r="F19" s="183"/>
      <c r="G19" s="183"/>
      <c r="H19" s="183"/>
      <c r="I19" s="183"/>
      <c r="J19" s="183"/>
    </row>
    <row r="20" spans="1:10" ht="21.75" customHeight="1">
      <c r="A20" s="166" t="s">
        <v>20</v>
      </c>
      <c r="B20" s="182">
        <v>6</v>
      </c>
      <c r="C20" s="179"/>
      <c r="D20" s="183">
        <v>1000</v>
      </c>
      <c r="E20" s="183"/>
      <c r="F20" s="183">
        <v>1000</v>
      </c>
      <c r="G20" s="183"/>
      <c r="H20" s="156">
        <v>0</v>
      </c>
      <c r="I20" s="183"/>
      <c r="J20" s="156">
        <v>0</v>
      </c>
    </row>
    <row r="21" spans="1:10" ht="21.75" customHeight="1">
      <c r="A21" s="188" t="s">
        <v>21</v>
      </c>
    </row>
    <row r="22" spans="1:10" ht="21.75" customHeight="1">
      <c r="A22" s="189" t="s">
        <v>22</v>
      </c>
      <c r="B22" s="179"/>
      <c r="C22" s="179"/>
      <c r="D22" s="183">
        <v>637920</v>
      </c>
      <c r="E22" s="183"/>
      <c r="F22" s="183">
        <v>615842</v>
      </c>
      <c r="G22" s="183"/>
      <c r="H22" s="156">
        <v>0</v>
      </c>
      <c r="I22" s="183"/>
      <c r="J22" s="156">
        <v>0</v>
      </c>
    </row>
    <row r="23" spans="1:10" ht="21.75" customHeight="1">
      <c r="A23" s="166" t="s">
        <v>23</v>
      </c>
      <c r="B23" s="182"/>
      <c r="C23" s="179"/>
      <c r="D23" s="183">
        <v>1108</v>
      </c>
      <c r="E23" s="183"/>
      <c r="F23" s="183">
        <v>1108</v>
      </c>
      <c r="G23" s="183"/>
      <c r="H23" s="183">
        <v>90</v>
      </c>
      <c r="I23" s="183"/>
      <c r="J23" s="183">
        <v>90</v>
      </c>
    </row>
    <row r="24" spans="1:10" ht="21.75" customHeight="1">
      <c r="A24" s="166" t="s">
        <v>24</v>
      </c>
      <c r="B24" s="182"/>
      <c r="C24" s="179"/>
      <c r="D24" s="156">
        <v>0</v>
      </c>
      <c r="E24" s="183"/>
      <c r="F24" s="156">
        <v>0</v>
      </c>
      <c r="G24" s="183"/>
      <c r="H24" s="183">
        <v>6807375</v>
      </c>
      <c r="I24" s="183"/>
      <c r="J24" s="183">
        <v>6807375</v>
      </c>
    </row>
    <row r="25" spans="1:10" ht="21.75" customHeight="1">
      <c r="A25" s="166" t="s">
        <v>25</v>
      </c>
      <c r="B25" s="182">
        <v>3</v>
      </c>
      <c r="C25" s="179"/>
      <c r="D25" s="183">
        <v>4777284</v>
      </c>
      <c r="E25" s="183"/>
      <c r="F25" s="183">
        <v>4666319</v>
      </c>
      <c r="G25" s="183"/>
      <c r="H25" s="183">
        <v>5568473</v>
      </c>
      <c r="I25" s="183"/>
      <c r="J25" s="183">
        <v>5407880</v>
      </c>
    </row>
    <row r="26" spans="1:10" ht="21.75" customHeight="1">
      <c r="A26" s="166" t="s">
        <v>26</v>
      </c>
      <c r="B26" s="182" t="s">
        <v>27</v>
      </c>
      <c r="C26" s="179"/>
      <c r="D26" s="183">
        <v>22319339</v>
      </c>
      <c r="E26" s="183"/>
      <c r="F26" s="183">
        <v>22250839</v>
      </c>
      <c r="G26" s="183"/>
      <c r="H26" s="183">
        <v>10236414</v>
      </c>
      <c r="I26" s="183"/>
      <c r="J26" s="183">
        <v>10207252</v>
      </c>
    </row>
    <row r="27" spans="1:10" ht="21.75" customHeight="1">
      <c r="A27" s="166" t="s">
        <v>28</v>
      </c>
      <c r="B27" s="182">
        <v>3</v>
      </c>
      <c r="C27" s="179"/>
      <c r="D27" s="183">
        <v>477309</v>
      </c>
      <c r="E27" s="183"/>
      <c r="F27" s="183">
        <v>481505</v>
      </c>
      <c r="G27" s="183"/>
      <c r="H27" s="183">
        <v>23758</v>
      </c>
      <c r="I27" s="183"/>
      <c r="J27" s="183">
        <v>26294</v>
      </c>
    </row>
    <row r="28" spans="1:10" ht="21.75" customHeight="1">
      <c r="A28" s="166" t="s">
        <v>29</v>
      </c>
      <c r="B28" s="182"/>
      <c r="C28" s="179"/>
      <c r="D28" s="183">
        <v>1931</v>
      </c>
      <c r="E28" s="183"/>
      <c r="F28" s="183">
        <v>2600</v>
      </c>
      <c r="G28" s="183"/>
      <c r="H28" s="183">
        <v>1398</v>
      </c>
      <c r="I28" s="183"/>
      <c r="J28" s="183">
        <v>1976</v>
      </c>
    </row>
    <row r="29" spans="1:10" ht="21.75" customHeight="1">
      <c r="A29" s="166" t="s">
        <v>30</v>
      </c>
      <c r="B29" s="182"/>
      <c r="C29" s="179"/>
      <c r="D29" s="183">
        <v>77522</v>
      </c>
      <c r="E29" s="183"/>
      <c r="F29" s="183">
        <v>82055</v>
      </c>
      <c r="G29" s="183"/>
      <c r="H29" s="156">
        <v>0</v>
      </c>
      <c r="I29" s="156"/>
      <c r="J29" s="156">
        <v>0</v>
      </c>
    </row>
    <row r="30" spans="1:10" ht="21.75" customHeight="1">
      <c r="A30" s="166" t="s">
        <v>31</v>
      </c>
      <c r="B30" s="179"/>
      <c r="C30" s="179"/>
      <c r="D30" s="183">
        <v>7382</v>
      </c>
      <c r="E30" s="183"/>
      <c r="F30" s="183">
        <v>7472</v>
      </c>
      <c r="G30" s="183"/>
      <c r="H30" s="183">
        <v>521</v>
      </c>
      <c r="I30" s="183"/>
      <c r="J30" s="183">
        <v>521</v>
      </c>
    </row>
    <row r="31" spans="1:10" ht="21.75" customHeight="1">
      <c r="A31" s="185" t="s">
        <v>32</v>
      </c>
      <c r="B31" s="179"/>
      <c r="C31" s="179"/>
      <c r="D31" s="186">
        <v>28300795</v>
      </c>
      <c r="E31" s="187"/>
      <c r="F31" s="186">
        <v>28108740</v>
      </c>
      <c r="G31" s="187"/>
      <c r="H31" s="186">
        <v>22638029</v>
      </c>
      <c r="I31" s="187"/>
      <c r="J31" s="186">
        <v>22451388</v>
      </c>
    </row>
    <row r="32" spans="1:10" ht="21.75" customHeight="1">
      <c r="A32" s="185"/>
      <c r="B32" s="179"/>
      <c r="C32" s="179"/>
      <c r="D32" s="187"/>
      <c r="E32" s="187"/>
      <c r="F32" s="187"/>
      <c r="G32" s="187"/>
      <c r="H32" s="187"/>
      <c r="I32" s="187"/>
      <c r="J32" s="187"/>
    </row>
    <row r="33" spans="1:10" ht="22" customHeight="1" thickBot="1">
      <c r="A33" s="190" t="s">
        <v>33</v>
      </c>
      <c r="B33" s="179"/>
      <c r="C33" s="179"/>
      <c r="D33" s="191">
        <v>29435016</v>
      </c>
      <c r="E33" s="187"/>
      <c r="F33" s="191">
        <v>29331148</v>
      </c>
      <c r="G33" s="187"/>
      <c r="H33" s="191">
        <v>25097894</v>
      </c>
      <c r="I33" s="187"/>
      <c r="J33" s="191">
        <v>24966378</v>
      </c>
    </row>
    <row r="34" spans="1:10" ht="13.5" customHeight="1" thickTop="1"/>
    <row r="35" spans="1:10" s="171" customFormat="1" ht="21.75" customHeight="1">
      <c r="A35" s="170" t="s">
        <v>0</v>
      </c>
    </row>
    <row r="36" spans="1:10" s="173" customFormat="1" ht="21.75" customHeight="1">
      <c r="A36" s="172" t="s">
        <v>1</v>
      </c>
    </row>
    <row r="37" spans="1:10" ht="21.75" customHeight="1">
      <c r="A37" s="174"/>
    </row>
    <row r="38" spans="1:10" ht="21.65" customHeight="1">
      <c r="A38" s="174"/>
      <c r="D38" s="244" t="s">
        <v>2</v>
      </c>
      <c r="E38" s="244"/>
      <c r="F38" s="244"/>
      <c r="H38" s="244" t="s">
        <v>3</v>
      </c>
      <c r="I38" s="244"/>
      <c r="J38" s="244"/>
    </row>
    <row r="39" spans="1:10" ht="21.65" customHeight="1">
      <c r="B39" s="176"/>
      <c r="C39" s="176"/>
      <c r="D39" s="243" t="s">
        <v>4</v>
      </c>
      <c r="E39" s="243"/>
      <c r="F39" s="243"/>
      <c r="G39" s="177"/>
      <c r="H39" s="243" t="s">
        <v>4</v>
      </c>
      <c r="I39" s="243"/>
      <c r="J39" s="243"/>
    </row>
    <row r="40" spans="1:10" ht="21.65" customHeight="1">
      <c r="B40" s="176"/>
      <c r="C40" s="176"/>
      <c r="D40" s="214" t="s">
        <v>312</v>
      </c>
      <c r="E40" s="233"/>
      <c r="F40" s="233" t="s">
        <v>5</v>
      </c>
      <c r="G40" s="232"/>
      <c r="H40" s="214" t="s">
        <v>312</v>
      </c>
      <c r="I40" s="233"/>
      <c r="J40" s="233" t="s">
        <v>5</v>
      </c>
    </row>
    <row r="41" spans="1:10" ht="21.75" customHeight="1">
      <c r="A41" s="190" t="s">
        <v>34</v>
      </c>
      <c r="B41" s="179" t="s">
        <v>7</v>
      </c>
      <c r="C41" s="176"/>
      <c r="D41" s="176">
        <v>2022</v>
      </c>
      <c r="E41" s="176"/>
      <c r="F41" s="176">
        <v>2021</v>
      </c>
      <c r="G41" s="176"/>
      <c r="H41" s="176">
        <v>2022</v>
      </c>
      <c r="I41" s="176"/>
      <c r="J41" s="176">
        <v>2021</v>
      </c>
    </row>
    <row r="42" spans="1:10" ht="21.75" customHeight="1">
      <c r="A42" s="190"/>
      <c r="B42" s="179"/>
      <c r="C42" s="176"/>
      <c r="D42" s="176" t="s">
        <v>8</v>
      </c>
      <c r="F42" s="180"/>
      <c r="G42" s="176"/>
      <c r="H42" s="176" t="s">
        <v>8</v>
      </c>
      <c r="I42" s="176"/>
      <c r="J42" s="180"/>
    </row>
    <row r="43" spans="1:10" ht="21.75" customHeight="1">
      <c r="C43" s="179"/>
      <c r="D43" s="242" t="s">
        <v>9</v>
      </c>
      <c r="E43" s="242"/>
      <c r="F43" s="242"/>
      <c r="G43" s="242"/>
      <c r="H43" s="242"/>
      <c r="I43" s="242"/>
      <c r="J43" s="242"/>
    </row>
    <row r="44" spans="1:10" ht="21.75" customHeight="1">
      <c r="A44" s="192" t="s">
        <v>35</v>
      </c>
      <c r="B44" s="176"/>
      <c r="C44" s="176"/>
      <c r="D44" s="183"/>
      <c r="E44" s="183"/>
      <c r="F44" s="183"/>
      <c r="G44" s="183"/>
      <c r="H44" s="183"/>
      <c r="I44" s="183"/>
      <c r="J44" s="183"/>
    </row>
    <row r="45" spans="1:10" ht="21.75" customHeight="1">
      <c r="A45" s="167" t="s">
        <v>36</v>
      </c>
      <c r="B45" s="179"/>
      <c r="C45" s="179"/>
      <c r="D45" s="183">
        <v>1520000</v>
      </c>
      <c r="E45" s="183"/>
      <c r="F45" s="183">
        <v>1000000</v>
      </c>
      <c r="G45" s="183"/>
      <c r="H45" s="183">
        <v>1520000</v>
      </c>
      <c r="I45" s="183"/>
      <c r="J45" s="183">
        <v>1000000</v>
      </c>
    </row>
    <row r="46" spans="1:10" ht="21.75" customHeight="1">
      <c r="A46" s="167" t="s">
        <v>37</v>
      </c>
      <c r="B46" s="240">
        <v>3</v>
      </c>
      <c r="C46" s="179"/>
      <c r="D46" s="183">
        <v>214360</v>
      </c>
      <c r="E46" s="183"/>
      <c r="F46" s="183">
        <v>266107</v>
      </c>
      <c r="G46" s="183"/>
      <c r="H46" s="183">
        <v>70258</v>
      </c>
      <c r="I46" s="183"/>
      <c r="J46" s="183">
        <v>116261</v>
      </c>
    </row>
    <row r="47" spans="1:10" ht="21.75" customHeight="1">
      <c r="A47" s="167" t="s">
        <v>38</v>
      </c>
      <c r="B47" s="240">
        <v>3</v>
      </c>
      <c r="C47" s="179"/>
      <c r="D47" s="183">
        <v>5407</v>
      </c>
      <c r="E47" s="183"/>
      <c r="F47" s="183">
        <v>5063</v>
      </c>
      <c r="G47" s="183"/>
      <c r="H47" s="183">
        <v>2264</v>
      </c>
      <c r="I47" s="183"/>
      <c r="J47" s="183">
        <v>4906</v>
      </c>
    </row>
    <row r="48" spans="1:10" ht="21.75" customHeight="1">
      <c r="A48" s="167" t="s">
        <v>39</v>
      </c>
      <c r="B48" s="240">
        <v>3</v>
      </c>
      <c r="C48" s="179"/>
      <c r="D48" s="183">
        <v>1143200</v>
      </c>
      <c r="E48" s="183"/>
      <c r="F48" s="183">
        <v>782211</v>
      </c>
      <c r="G48" s="183"/>
      <c r="H48" s="183">
        <v>5481362</v>
      </c>
      <c r="I48" s="183"/>
      <c r="J48" s="183">
        <v>4756747</v>
      </c>
    </row>
    <row r="49" spans="1:10" ht="21.75" customHeight="1">
      <c r="A49" s="167" t="s">
        <v>40</v>
      </c>
      <c r="B49" s="241"/>
    </row>
    <row r="50" spans="1:10" ht="21.75" customHeight="1">
      <c r="A50" s="167" t="s">
        <v>41</v>
      </c>
      <c r="B50" s="240">
        <v>6</v>
      </c>
      <c r="C50" s="179"/>
      <c r="D50" s="48">
        <v>0</v>
      </c>
      <c r="E50" s="183"/>
      <c r="F50" s="183">
        <v>2531906</v>
      </c>
      <c r="G50" s="183"/>
      <c r="H50" s="158">
        <v>0</v>
      </c>
      <c r="I50" s="183"/>
      <c r="J50" s="158">
        <v>0</v>
      </c>
    </row>
    <row r="51" spans="1:10" ht="21.75" customHeight="1">
      <c r="A51" s="167" t="s">
        <v>42</v>
      </c>
      <c r="B51" s="240">
        <v>6</v>
      </c>
      <c r="C51" s="179"/>
      <c r="D51" s="48">
        <v>0</v>
      </c>
      <c r="E51" s="183"/>
      <c r="F51" s="183">
        <v>1027708</v>
      </c>
      <c r="G51" s="183"/>
      <c r="H51" s="156">
        <v>0</v>
      </c>
      <c r="I51" s="183"/>
      <c r="J51" s="183">
        <v>1027708</v>
      </c>
    </row>
    <row r="52" spans="1:10" ht="21.75" customHeight="1">
      <c r="A52" s="167" t="s">
        <v>43</v>
      </c>
      <c r="B52" s="240">
        <v>3</v>
      </c>
      <c r="C52" s="179"/>
      <c r="D52" s="183">
        <v>234098</v>
      </c>
      <c r="E52" s="183"/>
      <c r="F52" s="183">
        <v>234094</v>
      </c>
      <c r="G52" s="183"/>
      <c r="H52" s="183">
        <v>154534</v>
      </c>
      <c r="I52" s="183"/>
      <c r="J52" s="183">
        <v>154534</v>
      </c>
    </row>
    <row r="53" spans="1:10" ht="21.75" customHeight="1">
      <c r="A53" s="166" t="s">
        <v>44</v>
      </c>
      <c r="B53" s="179"/>
      <c r="C53" s="179"/>
      <c r="D53" s="48">
        <v>21003</v>
      </c>
      <c r="E53" s="183"/>
      <c r="F53" s="48">
        <v>47999</v>
      </c>
      <c r="G53" s="183"/>
      <c r="H53" s="48">
        <v>1106</v>
      </c>
      <c r="I53" s="156"/>
      <c r="J53" s="48">
        <v>0</v>
      </c>
    </row>
    <row r="54" spans="1:10" ht="21.75" customHeight="1">
      <c r="A54" s="166" t="s">
        <v>45</v>
      </c>
      <c r="B54" s="179"/>
      <c r="C54" s="179"/>
      <c r="D54" s="183">
        <v>16205</v>
      </c>
      <c r="E54" s="183"/>
      <c r="F54" s="183">
        <v>29613</v>
      </c>
      <c r="G54" s="183"/>
      <c r="H54" s="183">
        <v>4769</v>
      </c>
      <c r="I54" s="183"/>
      <c r="J54" s="183">
        <v>4375</v>
      </c>
    </row>
    <row r="55" spans="1:10" ht="21.75" customHeight="1">
      <c r="A55" s="166" t="s">
        <v>300</v>
      </c>
      <c r="B55" s="179"/>
      <c r="C55" s="179"/>
      <c r="D55" s="48">
        <v>8212</v>
      </c>
      <c r="E55" s="183"/>
      <c r="F55" s="48">
        <v>400</v>
      </c>
      <c r="G55" s="183"/>
      <c r="H55" s="48">
        <v>0</v>
      </c>
      <c r="I55" s="48"/>
      <c r="J55" s="48">
        <v>0</v>
      </c>
    </row>
    <row r="56" spans="1:10" ht="21.75" customHeight="1">
      <c r="A56" s="166" t="s">
        <v>46</v>
      </c>
      <c r="B56" s="179"/>
      <c r="C56" s="179"/>
      <c r="D56" s="183">
        <v>20968</v>
      </c>
      <c r="E56" s="183"/>
      <c r="F56" s="183">
        <v>32024</v>
      </c>
      <c r="G56" s="183"/>
      <c r="H56" s="183">
        <v>9639</v>
      </c>
      <c r="I56" s="183"/>
      <c r="J56" s="183">
        <v>10662</v>
      </c>
    </row>
    <row r="57" spans="1:10" ht="21.75" customHeight="1">
      <c r="A57" s="166" t="s">
        <v>47</v>
      </c>
      <c r="C57" s="179"/>
      <c r="D57" s="183">
        <v>3000</v>
      </c>
      <c r="E57" s="183"/>
      <c r="F57" s="183">
        <v>3669</v>
      </c>
      <c r="G57" s="183"/>
      <c r="H57" s="183">
        <v>1259</v>
      </c>
      <c r="I57" s="183"/>
      <c r="J57" s="183">
        <v>1062</v>
      </c>
    </row>
    <row r="58" spans="1:10" ht="21.75" customHeight="1">
      <c r="A58" s="185" t="s">
        <v>48</v>
      </c>
      <c r="C58" s="179"/>
      <c r="D58" s="186">
        <v>3186453</v>
      </c>
      <c r="E58" s="187"/>
      <c r="F58" s="186">
        <v>5960794</v>
      </c>
      <c r="G58" s="187"/>
      <c r="H58" s="186">
        <v>7245191</v>
      </c>
      <c r="I58" s="187"/>
      <c r="J58" s="186">
        <v>7076255</v>
      </c>
    </row>
    <row r="59" spans="1:10" ht="21.75" customHeight="1">
      <c r="B59" s="179"/>
      <c r="C59" s="179"/>
      <c r="D59" s="183"/>
      <c r="E59" s="183"/>
      <c r="F59" s="183"/>
      <c r="G59" s="183"/>
      <c r="H59" s="183"/>
      <c r="I59" s="183"/>
      <c r="J59" s="183"/>
    </row>
    <row r="60" spans="1:10" ht="21.75" customHeight="1">
      <c r="A60" s="181" t="s">
        <v>49</v>
      </c>
      <c r="B60" s="179"/>
      <c r="C60" s="179"/>
      <c r="D60" s="183"/>
      <c r="E60" s="183"/>
      <c r="F60" s="183"/>
      <c r="G60" s="183"/>
      <c r="H60" s="183"/>
      <c r="I60" s="183"/>
      <c r="J60" s="183"/>
    </row>
    <row r="61" spans="1:10" ht="21.75" customHeight="1">
      <c r="A61" s="169" t="s">
        <v>50</v>
      </c>
      <c r="B61" s="179">
        <v>6</v>
      </c>
      <c r="C61" s="179"/>
      <c r="D61" s="48">
        <v>3631906</v>
      </c>
      <c r="E61" s="183"/>
      <c r="F61" s="183">
        <v>1100000</v>
      </c>
      <c r="G61" s="183"/>
      <c r="H61" s="48">
        <v>1100000</v>
      </c>
      <c r="I61" s="156"/>
      <c r="J61" s="48">
        <v>1100000</v>
      </c>
    </row>
    <row r="62" spans="1:10" ht="21.75" customHeight="1">
      <c r="A62" s="169" t="s">
        <v>51</v>
      </c>
      <c r="B62" s="179">
        <v>3</v>
      </c>
      <c r="C62" s="179"/>
      <c r="D62" s="48">
        <v>132596</v>
      </c>
      <c r="E62" s="183"/>
      <c r="F62" s="183">
        <v>132218</v>
      </c>
      <c r="G62" s="183"/>
      <c r="H62" s="48">
        <v>1073</v>
      </c>
      <c r="I62" s="156"/>
      <c r="J62" s="48">
        <v>2030</v>
      </c>
    </row>
    <row r="63" spans="1:10" ht="21.75" customHeight="1">
      <c r="A63" s="166" t="s">
        <v>52</v>
      </c>
      <c r="B63" s="179"/>
      <c r="C63" s="179"/>
      <c r="D63" s="183">
        <v>1705694</v>
      </c>
      <c r="E63" s="183"/>
      <c r="F63" s="183">
        <v>1656552</v>
      </c>
      <c r="G63" s="183"/>
      <c r="H63" s="183">
        <v>910602</v>
      </c>
      <c r="I63" s="183"/>
      <c r="J63" s="183">
        <v>896285</v>
      </c>
    </row>
    <row r="64" spans="1:10" ht="21.75" customHeight="1">
      <c r="A64" s="169" t="s">
        <v>53</v>
      </c>
      <c r="B64" s="179">
        <v>3</v>
      </c>
      <c r="C64" s="179"/>
      <c r="D64" s="183">
        <v>217883</v>
      </c>
      <c r="E64" s="183"/>
      <c r="F64" s="183">
        <v>200549</v>
      </c>
      <c r="G64" s="183"/>
      <c r="H64" s="183">
        <v>16656</v>
      </c>
      <c r="I64" s="183"/>
      <c r="J64" s="183">
        <v>9935</v>
      </c>
    </row>
    <row r="65" spans="1:10" ht="21.75" customHeight="1">
      <c r="A65" s="166" t="s">
        <v>54</v>
      </c>
      <c r="B65" s="179"/>
      <c r="C65" s="179"/>
      <c r="D65" s="183">
        <v>14306</v>
      </c>
      <c r="E65" s="183"/>
      <c r="F65" s="183">
        <v>21369</v>
      </c>
      <c r="G65" s="183"/>
      <c r="H65" s="183">
        <v>14306</v>
      </c>
      <c r="I65" s="183"/>
      <c r="J65" s="183">
        <v>21368</v>
      </c>
    </row>
    <row r="66" spans="1:10" ht="21.75" customHeight="1">
      <c r="A66" s="166" t="s">
        <v>55</v>
      </c>
      <c r="B66" s="179">
        <v>3</v>
      </c>
      <c r="C66" s="179"/>
      <c r="D66" s="183">
        <v>4592990</v>
      </c>
      <c r="E66" s="183"/>
      <c r="F66" s="48">
        <v>4773595</v>
      </c>
      <c r="G66" s="183"/>
      <c r="H66" s="183">
        <v>3707133</v>
      </c>
      <c r="I66" s="183"/>
      <c r="J66" s="183">
        <v>3827882</v>
      </c>
    </row>
    <row r="67" spans="1:10" ht="21.75" customHeight="1">
      <c r="A67" s="166" t="s">
        <v>56</v>
      </c>
      <c r="B67" s="179"/>
      <c r="C67" s="179"/>
      <c r="D67" s="183">
        <v>679</v>
      </c>
      <c r="E67" s="183"/>
      <c r="F67" s="48">
        <v>0</v>
      </c>
      <c r="G67" s="48"/>
      <c r="H67" s="48">
        <v>0</v>
      </c>
      <c r="I67" s="48"/>
      <c r="J67" s="48">
        <v>0</v>
      </c>
    </row>
    <row r="68" spans="1:10" ht="21.75" customHeight="1">
      <c r="A68" s="185" t="s">
        <v>57</v>
      </c>
      <c r="C68" s="179"/>
      <c r="D68" s="186">
        <v>10296054</v>
      </c>
      <c r="E68" s="187"/>
      <c r="F68" s="186">
        <v>7884283</v>
      </c>
      <c r="G68" s="187"/>
      <c r="H68" s="186">
        <v>5749770</v>
      </c>
      <c r="I68" s="187"/>
      <c r="J68" s="186">
        <v>5857500</v>
      </c>
    </row>
    <row r="69" spans="1:10" ht="21.75" customHeight="1">
      <c r="A69" s="185"/>
      <c r="C69" s="179"/>
      <c r="D69" s="187"/>
      <c r="E69" s="187"/>
      <c r="F69" s="187"/>
      <c r="G69" s="187"/>
      <c r="H69" s="187"/>
      <c r="I69" s="187"/>
      <c r="J69" s="187"/>
    </row>
    <row r="70" spans="1:10" ht="21.65" customHeight="1">
      <c r="A70" s="190" t="s">
        <v>58</v>
      </c>
      <c r="B70" s="179"/>
      <c r="C70" s="179"/>
      <c r="D70" s="193">
        <v>13482507</v>
      </c>
      <c r="E70" s="187"/>
      <c r="F70" s="193">
        <v>13845077</v>
      </c>
      <c r="G70" s="187"/>
      <c r="H70" s="193">
        <v>12994961</v>
      </c>
      <c r="I70" s="187"/>
      <c r="J70" s="193">
        <v>12933755</v>
      </c>
    </row>
    <row r="71" spans="1:10" ht="21.75" customHeight="1">
      <c r="A71" s="174"/>
      <c r="B71" s="179"/>
      <c r="C71" s="179"/>
      <c r="D71" s="194"/>
      <c r="E71" s="190"/>
      <c r="F71" s="194"/>
      <c r="G71" s="190"/>
      <c r="H71" s="194"/>
      <c r="I71" s="190"/>
      <c r="J71" s="194"/>
    </row>
    <row r="72" spans="1:10" s="171" customFormat="1" ht="21.75" customHeight="1">
      <c r="A72" s="170" t="s">
        <v>0</v>
      </c>
    </row>
    <row r="73" spans="1:10" s="173" customFormat="1" ht="21.75" customHeight="1">
      <c r="A73" s="172" t="s">
        <v>1</v>
      </c>
    </row>
    <row r="74" spans="1:10" s="173" customFormat="1" ht="21.75" customHeight="1">
      <c r="A74" s="172"/>
    </row>
    <row r="75" spans="1:10" ht="21.65" customHeight="1">
      <c r="A75" s="174"/>
      <c r="D75" s="244" t="s">
        <v>2</v>
      </c>
      <c r="E75" s="244"/>
      <c r="F75" s="244"/>
      <c r="H75" s="244" t="s">
        <v>3</v>
      </c>
      <c r="I75" s="244"/>
      <c r="J75" s="244"/>
    </row>
    <row r="76" spans="1:10" ht="21.65" customHeight="1">
      <c r="B76" s="176"/>
      <c r="C76" s="176"/>
      <c r="D76" s="243" t="s">
        <v>4</v>
      </c>
      <c r="E76" s="243"/>
      <c r="F76" s="243"/>
      <c r="G76" s="177"/>
      <c r="H76" s="243" t="s">
        <v>4</v>
      </c>
      <c r="I76" s="243"/>
      <c r="J76" s="243"/>
    </row>
    <row r="77" spans="1:10" ht="21.65" customHeight="1">
      <c r="B77" s="176"/>
      <c r="C77" s="176"/>
      <c r="D77" s="214" t="s">
        <v>312</v>
      </c>
      <c r="E77" s="233"/>
      <c r="F77" s="233" t="s">
        <v>5</v>
      </c>
      <c r="G77" s="232"/>
      <c r="H77" s="214" t="s">
        <v>312</v>
      </c>
      <c r="I77" s="233"/>
      <c r="J77" s="233" t="s">
        <v>5</v>
      </c>
    </row>
    <row r="78" spans="1:10" ht="21.75" customHeight="1">
      <c r="A78" s="190" t="s">
        <v>34</v>
      </c>
      <c r="B78" s="179"/>
      <c r="C78" s="179"/>
      <c r="D78" s="176">
        <v>2022</v>
      </c>
      <c r="E78" s="176"/>
      <c r="F78" s="176">
        <v>2021</v>
      </c>
      <c r="G78" s="176"/>
      <c r="H78" s="176">
        <v>2022</v>
      </c>
      <c r="I78" s="176"/>
      <c r="J78" s="176">
        <v>2021</v>
      </c>
    </row>
    <row r="79" spans="1:10" ht="21.75" customHeight="1">
      <c r="A79" s="190"/>
      <c r="B79" s="179"/>
      <c r="C79" s="179"/>
      <c r="D79" s="176" t="s">
        <v>8</v>
      </c>
      <c r="F79" s="180"/>
      <c r="G79" s="176"/>
      <c r="H79" s="176" t="s">
        <v>8</v>
      </c>
      <c r="I79" s="176"/>
      <c r="J79" s="180"/>
    </row>
    <row r="80" spans="1:10" ht="21.75" customHeight="1">
      <c r="B80" s="179"/>
      <c r="C80" s="179"/>
      <c r="D80" s="242" t="s">
        <v>9</v>
      </c>
      <c r="E80" s="242"/>
      <c r="F80" s="242"/>
      <c r="G80" s="242"/>
      <c r="H80" s="242"/>
      <c r="I80" s="242"/>
      <c r="J80" s="242"/>
    </row>
    <row r="81" spans="1:10" ht="21.75" customHeight="1">
      <c r="A81" s="195" t="s">
        <v>59</v>
      </c>
      <c r="B81" s="179"/>
      <c r="C81" s="179"/>
      <c r="D81" s="183"/>
      <c r="E81" s="183"/>
      <c r="F81" s="183"/>
      <c r="G81" s="183"/>
      <c r="H81" s="183"/>
      <c r="I81" s="183"/>
      <c r="J81" s="183"/>
    </row>
    <row r="82" spans="1:10" ht="21.75" customHeight="1">
      <c r="A82" s="167" t="s">
        <v>60</v>
      </c>
      <c r="B82" s="196"/>
      <c r="C82" s="179"/>
      <c r="D82" s="183"/>
      <c r="E82" s="183"/>
      <c r="F82" s="183"/>
      <c r="G82" s="183"/>
      <c r="H82" s="183"/>
      <c r="I82" s="183"/>
      <c r="J82" s="183"/>
    </row>
    <row r="83" spans="1:10" ht="21.75" customHeight="1">
      <c r="A83" s="166" t="s">
        <v>61</v>
      </c>
      <c r="B83" s="196"/>
      <c r="C83" s="179"/>
      <c r="D83" s="183"/>
      <c r="E83" s="183"/>
      <c r="F83" s="183"/>
      <c r="G83" s="183"/>
      <c r="H83" s="183"/>
      <c r="I83" s="183"/>
      <c r="J83" s="183"/>
    </row>
    <row r="84" spans="1:10" ht="21.75" customHeight="1">
      <c r="A84" s="197" t="s">
        <v>62</v>
      </c>
      <c r="B84" s="196"/>
      <c r="C84" s="179"/>
      <c r="D84" s="183"/>
      <c r="E84" s="183"/>
      <c r="F84" s="183"/>
      <c r="G84" s="183"/>
      <c r="H84" s="183"/>
      <c r="I84" s="183"/>
      <c r="J84" s="183"/>
    </row>
    <row r="85" spans="1:10" ht="21.65" customHeight="1" thickBot="1">
      <c r="A85" s="198" t="s">
        <v>63</v>
      </c>
      <c r="B85" s="196"/>
      <c r="C85" s="179"/>
      <c r="D85" s="199">
        <v>6535484</v>
      </c>
      <c r="E85" s="183"/>
      <c r="F85" s="199">
        <v>6535484</v>
      </c>
      <c r="G85" s="183"/>
      <c r="H85" s="199">
        <v>6535484</v>
      </c>
      <c r="I85" s="183"/>
      <c r="J85" s="199">
        <v>6535484</v>
      </c>
    </row>
    <row r="86" spans="1:10" ht="22" customHeight="1" thickTop="1">
      <c r="A86" s="166" t="s">
        <v>64</v>
      </c>
      <c r="B86" s="196"/>
      <c r="C86" s="179"/>
      <c r="D86" s="183"/>
      <c r="E86" s="183"/>
      <c r="F86" s="183"/>
      <c r="G86" s="183"/>
      <c r="H86" s="183"/>
      <c r="I86" s="183"/>
      <c r="J86" s="183"/>
    </row>
    <row r="87" spans="1:10" ht="22" customHeight="1">
      <c r="A87" s="197" t="s">
        <v>65</v>
      </c>
      <c r="B87" s="196"/>
      <c r="C87" s="179"/>
      <c r="D87" s="183"/>
      <c r="E87" s="183"/>
      <c r="F87" s="183"/>
      <c r="G87" s="183"/>
      <c r="H87" s="183"/>
      <c r="I87" s="183"/>
      <c r="J87" s="183"/>
    </row>
    <row r="88" spans="1:10" ht="22" customHeight="1">
      <c r="A88" s="198" t="s">
        <v>63</v>
      </c>
      <c r="B88" s="196"/>
      <c r="C88" s="179"/>
      <c r="D88" s="183">
        <v>6499830</v>
      </c>
      <c r="E88" s="183"/>
      <c r="F88" s="183">
        <v>6499830</v>
      </c>
      <c r="G88" s="183"/>
      <c r="H88" s="183">
        <v>6499830</v>
      </c>
      <c r="I88" s="183"/>
      <c r="J88" s="183">
        <v>6499830</v>
      </c>
    </row>
    <row r="89" spans="1:10" ht="21.75" customHeight="1">
      <c r="A89" s="166" t="s">
        <v>66</v>
      </c>
      <c r="B89" s="196"/>
      <c r="C89" s="179"/>
      <c r="D89" s="183">
        <v>1532321</v>
      </c>
      <c r="E89" s="183"/>
      <c r="F89" s="183">
        <v>1532321</v>
      </c>
      <c r="G89" s="183"/>
      <c r="H89" s="183">
        <v>1532321</v>
      </c>
      <c r="I89" s="183"/>
      <c r="J89" s="183">
        <v>1532321</v>
      </c>
    </row>
    <row r="90" spans="1:10" ht="21.75" customHeight="1">
      <c r="A90" s="166" t="s">
        <v>67</v>
      </c>
      <c r="B90" s="179"/>
      <c r="C90" s="179"/>
      <c r="D90" s="183"/>
      <c r="E90" s="183"/>
      <c r="F90" s="183"/>
      <c r="G90" s="183"/>
      <c r="H90" s="183"/>
      <c r="I90" s="183"/>
      <c r="J90" s="183"/>
    </row>
    <row r="91" spans="1:10" ht="21.75" customHeight="1">
      <c r="A91" s="166" t="s">
        <v>68</v>
      </c>
      <c r="B91" s="179"/>
      <c r="C91" s="179"/>
      <c r="D91" s="183">
        <v>-423185</v>
      </c>
      <c r="E91" s="183"/>
      <c r="F91" s="183">
        <v>-423185</v>
      </c>
      <c r="G91" s="183"/>
      <c r="H91" s="156">
        <v>0</v>
      </c>
      <c r="I91" s="156"/>
      <c r="J91" s="156">
        <v>0</v>
      </c>
    </row>
    <row r="92" spans="1:10" ht="21.75" customHeight="1">
      <c r="A92" s="166" t="s">
        <v>69</v>
      </c>
      <c r="B92" s="179"/>
      <c r="C92" s="179"/>
      <c r="D92" s="183"/>
      <c r="E92" s="183"/>
      <c r="F92" s="183"/>
      <c r="G92" s="183"/>
      <c r="H92" s="156"/>
      <c r="I92" s="156"/>
      <c r="J92" s="156"/>
    </row>
    <row r="93" spans="1:10" ht="21.75" customHeight="1">
      <c r="A93" s="166" t="s">
        <v>70</v>
      </c>
      <c r="B93" s="179"/>
      <c r="C93" s="179"/>
      <c r="D93" s="183">
        <v>-129337</v>
      </c>
      <c r="E93" s="183"/>
      <c r="F93" s="183">
        <v>-129337</v>
      </c>
      <c r="G93" s="183"/>
      <c r="H93" s="156">
        <v>0</v>
      </c>
      <c r="I93" s="156"/>
      <c r="J93" s="156">
        <v>0</v>
      </c>
    </row>
    <row r="94" spans="1:10" ht="21.75" customHeight="1">
      <c r="A94" s="166" t="s">
        <v>71</v>
      </c>
      <c r="B94" s="179"/>
      <c r="C94" s="179"/>
      <c r="D94" s="183"/>
      <c r="E94" s="183"/>
      <c r="F94" s="183"/>
      <c r="G94" s="183"/>
      <c r="H94" s="183"/>
      <c r="I94" s="183"/>
      <c r="J94" s="183"/>
    </row>
    <row r="95" spans="1:10" ht="21.75" customHeight="1">
      <c r="A95" s="188" t="s">
        <v>72</v>
      </c>
      <c r="B95" s="179"/>
      <c r="C95" s="179"/>
      <c r="D95" s="183"/>
      <c r="E95" s="183"/>
      <c r="F95" s="183"/>
      <c r="G95" s="183"/>
      <c r="H95" s="183"/>
      <c r="I95" s="183"/>
      <c r="J95" s="183"/>
    </row>
    <row r="96" spans="1:10" ht="21.75" customHeight="1">
      <c r="A96" s="188" t="s">
        <v>73</v>
      </c>
      <c r="B96" s="179"/>
      <c r="C96" s="179"/>
      <c r="D96" s="183">
        <v>790448</v>
      </c>
      <c r="E96" s="183"/>
      <c r="F96" s="183">
        <v>790448</v>
      </c>
      <c r="G96" s="183"/>
      <c r="H96" s="183">
        <v>653548</v>
      </c>
      <c r="I96" s="183"/>
      <c r="J96" s="183">
        <v>653548</v>
      </c>
    </row>
    <row r="97" spans="1:10" ht="21.75" customHeight="1">
      <c r="A97" s="188" t="s">
        <v>74</v>
      </c>
      <c r="B97" s="179"/>
      <c r="C97" s="179"/>
      <c r="D97" s="183">
        <v>6303076</v>
      </c>
      <c r="E97" s="183"/>
      <c r="F97" s="183">
        <v>5880871</v>
      </c>
      <c r="G97" s="183"/>
      <c r="H97" s="183">
        <v>3417234</v>
      </c>
      <c r="I97" s="183"/>
      <c r="J97" s="183">
        <v>3346924</v>
      </c>
    </row>
    <row r="98" spans="1:10" ht="21.75" customHeight="1">
      <c r="A98" s="188" t="s">
        <v>75</v>
      </c>
      <c r="B98" s="179"/>
      <c r="C98" s="179"/>
      <c r="D98" s="200">
        <v>372349</v>
      </c>
      <c r="E98" s="183"/>
      <c r="F98" s="200">
        <v>355987</v>
      </c>
      <c r="G98" s="183"/>
      <c r="H98" s="144">
        <v>0</v>
      </c>
      <c r="I98" s="157"/>
      <c r="J98" s="155">
        <v>0</v>
      </c>
    </row>
    <row r="99" spans="1:10" ht="21.75" customHeight="1">
      <c r="A99" s="185" t="s">
        <v>76</v>
      </c>
      <c r="C99" s="179"/>
      <c r="D99" s="187">
        <v>14945502</v>
      </c>
      <c r="E99" s="187"/>
      <c r="F99" s="187">
        <v>14506935</v>
      </c>
      <c r="G99" s="187"/>
      <c r="H99" s="187">
        <v>12102933</v>
      </c>
      <c r="I99" s="187"/>
      <c r="J99" s="187">
        <v>12032623</v>
      </c>
    </row>
    <row r="100" spans="1:10" ht="21.75" customHeight="1">
      <c r="A100" s="166" t="s">
        <v>77</v>
      </c>
      <c r="B100" s="179"/>
      <c r="C100" s="179"/>
      <c r="D100" s="183">
        <v>1007007</v>
      </c>
      <c r="E100" s="183"/>
      <c r="F100" s="183">
        <v>979136</v>
      </c>
      <c r="G100" s="183"/>
      <c r="H100" s="157">
        <v>0</v>
      </c>
      <c r="I100" s="183"/>
      <c r="J100" s="157">
        <v>0</v>
      </c>
    </row>
    <row r="101" spans="1:10" ht="21.75" customHeight="1">
      <c r="A101" s="190" t="s">
        <v>78</v>
      </c>
      <c r="B101" s="179"/>
      <c r="C101" s="179"/>
      <c r="D101" s="186">
        <v>15952509</v>
      </c>
      <c r="E101" s="187"/>
      <c r="F101" s="186">
        <v>15486071</v>
      </c>
      <c r="G101" s="187"/>
      <c r="H101" s="186">
        <v>12102933</v>
      </c>
      <c r="I101" s="187"/>
      <c r="J101" s="186">
        <v>12032623</v>
      </c>
    </row>
    <row r="102" spans="1:10" ht="21.75" customHeight="1">
      <c r="A102" s="190" t="s">
        <v>79</v>
      </c>
      <c r="B102" s="179"/>
      <c r="C102" s="179"/>
      <c r="D102" s="187"/>
      <c r="E102" s="187"/>
      <c r="F102" s="187"/>
      <c r="G102" s="187"/>
      <c r="H102" s="187"/>
      <c r="I102" s="187"/>
      <c r="J102" s="187"/>
    </row>
    <row r="103" spans="1:10" ht="21.65" customHeight="1" thickBot="1">
      <c r="A103" s="190" t="s">
        <v>80</v>
      </c>
      <c r="B103" s="179"/>
      <c r="C103" s="179"/>
      <c r="D103" s="191">
        <v>29435016</v>
      </c>
      <c r="E103" s="187"/>
      <c r="F103" s="191">
        <v>29331148</v>
      </c>
      <c r="G103" s="187"/>
      <c r="H103" s="191">
        <v>25097894</v>
      </c>
      <c r="I103" s="187"/>
      <c r="J103" s="191">
        <v>24966378</v>
      </c>
    </row>
    <row r="104" spans="1:10" ht="21.75" customHeight="1" thickTop="1"/>
    <row r="105" spans="1:10">
      <c r="D105" s="158"/>
      <c r="F105" s="158"/>
      <c r="H105" s="158"/>
      <c r="J105" s="158"/>
    </row>
  </sheetData>
  <mergeCells count="15">
    <mergeCell ref="D38:F38"/>
    <mergeCell ref="H38:J38"/>
    <mergeCell ref="D4:F4"/>
    <mergeCell ref="H4:J4"/>
    <mergeCell ref="D5:F5"/>
    <mergeCell ref="H5:J5"/>
    <mergeCell ref="D9:J9"/>
    <mergeCell ref="D80:J80"/>
    <mergeCell ref="D39:F39"/>
    <mergeCell ref="H39:J39"/>
    <mergeCell ref="D43:J43"/>
    <mergeCell ref="D75:F75"/>
    <mergeCell ref="H75:J75"/>
    <mergeCell ref="D76:F76"/>
    <mergeCell ref="H76:J76"/>
  </mergeCells>
  <pageMargins left="0.7" right="0.7" top="0.48" bottom="0.5" header="0.5" footer="0.5"/>
  <pageSetup paperSize="9" scale="85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4" max="16383" man="1"/>
    <brk id="7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2"/>
  <sheetViews>
    <sheetView view="pageBreakPreview" zoomScale="90" zoomScaleNormal="100" zoomScaleSheetLayoutView="90" workbookViewId="0">
      <selection activeCell="C61" sqref="C61"/>
    </sheetView>
  </sheetViews>
  <sheetFormatPr defaultColWidth="9.09765625" defaultRowHeight="18.75" customHeight="1"/>
  <cols>
    <col min="1" max="1" width="53.09765625" style="169" customWidth="1"/>
    <col min="2" max="2" width="11.09765625" style="167" customWidth="1"/>
    <col min="3" max="3" width="12.3984375" style="167" customWidth="1"/>
    <col min="4" max="4" width="1.09765625" style="167" customWidth="1"/>
    <col min="5" max="5" width="12.3984375" style="167" customWidth="1"/>
    <col min="6" max="6" width="1.09765625" style="167" customWidth="1"/>
    <col min="7" max="7" width="12.3984375" style="167" customWidth="1"/>
    <col min="8" max="8" width="1.09765625" style="167" customWidth="1"/>
    <col min="9" max="9" width="12.3984375" style="167" customWidth="1"/>
    <col min="10" max="16384" width="9.09765625" style="167"/>
  </cols>
  <sheetData>
    <row r="1" spans="1:10" s="171" customFormat="1" ht="18.75" customHeight="1">
      <c r="A1" s="170" t="s">
        <v>0</v>
      </c>
      <c r="C1" s="201"/>
      <c r="D1" s="201"/>
      <c r="E1" s="201"/>
      <c r="F1" s="201"/>
      <c r="G1" s="201"/>
      <c r="H1" s="201"/>
      <c r="I1" s="201"/>
      <c r="J1" s="235"/>
    </row>
    <row r="2" spans="1:10" s="173" customFormat="1" ht="18.75" customHeight="1">
      <c r="A2" s="172" t="s">
        <v>81</v>
      </c>
      <c r="C2" s="202"/>
      <c r="D2" s="202"/>
      <c r="E2" s="202"/>
      <c r="F2" s="202"/>
      <c r="G2" s="202"/>
      <c r="H2" s="202"/>
      <c r="I2" s="202"/>
      <c r="J2" s="235"/>
    </row>
    <row r="3" spans="1:10" ht="18.75" customHeight="1">
      <c r="A3" s="203"/>
      <c r="B3" s="204"/>
      <c r="C3" s="204"/>
      <c r="D3" s="205"/>
      <c r="E3" s="204"/>
      <c r="F3" s="206"/>
      <c r="G3" s="206"/>
      <c r="H3" s="206"/>
      <c r="I3" s="206"/>
      <c r="J3" s="235"/>
    </row>
    <row r="4" spans="1:10" ht="18.75" customHeight="1">
      <c r="B4" s="169"/>
      <c r="C4" s="244" t="s">
        <v>2</v>
      </c>
      <c r="D4" s="244"/>
      <c r="E4" s="244"/>
      <c r="G4" s="244" t="s">
        <v>3</v>
      </c>
      <c r="H4" s="244"/>
      <c r="I4" s="244"/>
      <c r="J4" s="235"/>
    </row>
    <row r="5" spans="1:10" ht="18.75" customHeight="1">
      <c r="B5" s="176"/>
      <c r="C5" s="243" t="s">
        <v>4</v>
      </c>
      <c r="D5" s="243"/>
      <c r="E5" s="243"/>
      <c r="F5" s="177"/>
      <c r="G5" s="243" t="s">
        <v>4</v>
      </c>
      <c r="H5" s="243"/>
      <c r="I5" s="243"/>
      <c r="J5" s="235"/>
    </row>
    <row r="6" spans="1:10" ht="18.75" customHeight="1">
      <c r="B6" s="176"/>
      <c r="C6" s="245" t="s">
        <v>82</v>
      </c>
      <c r="D6" s="245"/>
      <c r="E6" s="245"/>
      <c r="F6" s="177"/>
      <c r="G6" s="245" t="s">
        <v>82</v>
      </c>
      <c r="H6" s="245"/>
      <c r="I6" s="245"/>
      <c r="J6" s="235"/>
    </row>
    <row r="7" spans="1:10" ht="18.75" customHeight="1">
      <c r="B7" s="176"/>
      <c r="C7" s="245" t="s">
        <v>312</v>
      </c>
      <c r="D7" s="245"/>
      <c r="E7" s="245"/>
      <c r="F7" s="177"/>
      <c r="G7" s="245" t="s">
        <v>312</v>
      </c>
      <c r="H7" s="245"/>
      <c r="I7" s="245"/>
      <c r="J7" s="235"/>
    </row>
    <row r="8" spans="1:10" ht="18.75" customHeight="1">
      <c r="B8" s="179"/>
      <c r="C8" s="176">
        <v>2022</v>
      </c>
      <c r="D8" s="176"/>
      <c r="E8" s="176">
        <v>2021</v>
      </c>
      <c r="F8" s="176"/>
      <c r="G8" s="176">
        <v>2022</v>
      </c>
      <c r="H8" s="176"/>
      <c r="I8" s="176">
        <v>2021</v>
      </c>
      <c r="J8" s="235"/>
    </row>
    <row r="9" spans="1:10" ht="18.75" customHeight="1">
      <c r="A9" s="174"/>
      <c r="C9" s="242" t="s">
        <v>9</v>
      </c>
      <c r="D9" s="242"/>
      <c r="E9" s="242"/>
      <c r="F9" s="242"/>
      <c r="G9" s="242"/>
      <c r="H9" s="242"/>
      <c r="I9" s="242"/>
      <c r="J9" s="235"/>
    </row>
    <row r="10" spans="1:10" ht="18.75" customHeight="1">
      <c r="A10" s="181" t="s">
        <v>83</v>
      </c>
      <c r="B10" s="179"/>
      <c r="J10" s="235"/>
    </row>
    <row r="11" spans="1:10" ht="18.75" customHeight="1">
      <c r="A11" s="166" t="s">
        <v>84</v>
      </c>
      <c r="C11" s="48">
        <v>296357</v>
      </c>
      <c r="E11" s="48">
        <v>272113</v>
      </c>
      <c r="G11" s="48">
        <v>89822</v>
      </c>
      <c r="I11" s="48">
        <v>69608</v>
      </c>
      <c r="J11" s="171"/>
    </row>
    <row r="12" spans="1:10" ht="18.75" customHeight="1">
      <c r="A12" s="166" t="s">
        <v>85</v>
      </c>
      <c r="B12" s="179"/>
      <c r="C12" s="48">
        <v>25656</v>
      </c>
      <c r="E12" s="48">
        <v>66291</v>
      </c>
      <c r="G12" s="48">
        <v>0</v>
      </c>
      <c r="I12" s="48">
        <v>0</v>
      </c>
      <c r="J12" s="173"/>
    </row>
    <row r="13" spans="1:10" ht="18.75" customHeight="1">
      <c r="A13" s="169" t="s">
        <v>87</v>
      </c>
      <c r="B13" s="179"/>
      <c r="C13" s="48">
        <v>17623</v>
      </c>
      <c r="E13" s="48">
        <v>20308</v>
      </c>
      <c r="G13" s="48">
        <v>34096</v>
      </c>
      <c r="I13" s="48">
        <v>41727</v>
      </c>
    </row>
    <row r="14" spans="1:10" ht="18.75" customHeight="1">
      <c r="A14" s="169" t="s">
        <v>88</v>
      </c>
      <c r="B14" s="179"/>
      <c r="C14" s="48">
        <v>1756</v>
      </c>
      <c r="E14" s="48">
        <v>2315</v>
      </c>
      <c r="G14" s="48">
        <v>102</v>
      </c>
      <c r="I14" s="48">
        <v>1505</v>
      </c>
    </row>
    <row r="15" spans="1:10" ht="18.75" customHeight="1">
      <c r="A15" s="185" t="s">
        <v>89</v>
      </c>
      <c r="B15" s="179"/>
      <c r="C15" s="148">
        <f>SUM(C11:C14)</f>
        <v>341392</v>
      </c>
      <c r="D15" s="190"/>
      <c r="E15" s="148">
        <f>SUM(E11:E14)</f>
        <v>361027</v>
      </c>
      <c r="F15" s="145"/>
      <c r="G15" s="148">
        <f>SUM(G11:G14)</f>
        <v>124020</v>
      </c>
      <c r="H15" s="145"/>
      <c r="I15" s="148">
        <f>SUM(I11:I14)</f>
        <v>112840</v>
      </c>
    </row>
    <row r="16" spans="1:10" ht="18.75" customHeight="1">
      <c r="A16" s="185"/>
      <c r="B16" s="179"/>
      <c r="C16" s="149"/>
      <c r="D16" s="190"/>
      <c r="E16" s="149"/>
      <c r="F16" s="145"/>
      <c r="G16" s="149"/>
      <c r="H16" s="145"/>
      <c r="I16" s="149"/>
    </row>
    <row r="17" spans="1:10" ht="18.75" customHeight="1">
      <c r="A17" s="195" t="s">
        <v>90</v>
      </c>
      <c r="B17" s="179"/>
      <c r="C17" s="48"/>
      <c r="E17" s="48"/>
      <c r="F17" s="48"/>
      <c r="G17" s="48"/>
      <c r="H17" s="48"/>
      <c r="I17" s="48"/>
    </row>
    <row r="18" spans="1:10" ht="18.75" customHeight="1">
      <c r="A18" s="166" t="s">
        <v>91</v>
      </c>
      <c r="B18" s="179"/>
      <c r="C18" s="48">
        <v>57445</v>
      </c>
      <c r="E18" s="48">
        <v>47144</v>
      </c>
      <c r="F18" s="48"/>
      <c r="G18" s="48">
        <v>8895</v>
      </c>
      <c r="H18" s="48"/>
      <c r="I18" s="48">
        <v>9200</v>
      </c>
    </row>
    <row r="19" spans="1:10" ht="18.75" customHeight="1">
      <c r="A19" s="169" t="s">
        <v>92</v>
      </c>
      <c r="B19" s="179"/>
      <c r="C19" s="48">
        <v>13107</v>
      </c>
      <c r="E19" s="48">
        <v>5738</v>
      </c>
      <c r="F19" s="48"/>
      <c r="G19" s="48">
        <v>0</v>
      </c>
      <c r="H19" s="48"/>
      <c r="I19" s="48">
        <v>0</v>
      </c>
    </row>
    <row r="20" spans="1:10" ht="18.75" customHeight="1">
      <c r="A20" s="166" t="s">
        <v>93</v>
      </c>
      <c r="B20" s="179"/>
      <c r="C20" s="48">
        <v>5171</v>
      </c>
      <c r="E20" s="48">
        <v>4033</v>
      </c>
      <c r="F20" s="48"/>
      <c r="G20" s="48">
        <v>10821</v>
      </c>
      <c r="H20" s="48"/>
      <c r="I20" s="48">
        <v>6689</v>
      </c>
    </row>
    <row r="21" spans="1:10" ht="18.75" customHeight="1">
      <c r="A21" s="166" t="s">
        <v>94</v>
      </c>
      <c r="B21" s="179"/>
      <c r="C21" s="48">
        <v>5658</v>
      </c>
      <c r="E21" s="48">
        <v>6114</v>
      </c>
      <c r="F21" s="48"/>
      <c r="G21" s="48">
        <v>38</v>
      </c>
      <c r="H21" s="48"/>
      <c r="I21" s="48">
        <v>1548</v>
      </c>
    </row>
    <row r="22" spans="1:10" ht="18.75" customHeight="1">
      <c r="A22" s="166" t="s">
        <v>95</v>
      </c>
      <c r="B22" s="179"/>
      <c r="C22" s="48">
        <v>65405</v>
      </c>
      <c r="E22" s="48">
        <v>62694</v>
      </c>
      <c r="F22" s="48"/>
      <c r="G22" s="48">
        <v>42337</v>
      </c>
      <c r="H22" s="48"/>
      <c r="I22" s="48">
        <v>40594</v>
      </c>
    </row>
    <row r="23" spans="1:10" ht="18.75" customHeight="1">
      <c r="A23" s="185" t="s">
        <v>96</v>
      </c>
      <c r="B23" s="179"/>
      <c r="C23" s="148">
        <f>SUM(C18:C22)</f>
        <v>146786</v>
      </c>
      <c r="D23" s="190"/>
      <c r="E23" s="148">
        <f>SUM(E18:E22)</f>
        <v>125723</v>
      </c>
      <c r="F23" s="145"/>
      <c r="G23" s="148">
        <f>SUM(G18:G22)</f>
        <v>62091</v>
      </c>
      <c r="H23" s="145"/>
      <c r="I23" s="148">
        <f>SUM(I18:I22)</f>
        <v>58031</v>
      </c>
    </row>
    <row r="24" spans="1:10" ht="18.649999999999999" customHeight="1">
      <c r="B24" s="179"/>
      <c r="C24" s="150"/>
      <c r="D24" s="190"/>
      <c r="E24" s="150"/>
      <c r="F24" s="145"/>
      <c r="G24" s="150"/>
      <c r="H24" s="145"/>
      <c r="I24" s="150"/>
    </row>
    <row r="25" spans="1:10" ht="18.649999999999999" customHeight="1">
      <c r="A25" s="174" t="s">
        <v>97</v>
      </c>
      <c r="B25" s="179"/>
      <c r="C25" s="149">
        <f>C15-C23</f>
        <v>194606</v>
      </c>
      <c r="D25" s="190"/>
      <c r="E25" s="149">
        <f>E15-E23</f>
        <v>235304</v>
      </c>
      <c r="F25" s="145"/>
      <c r="G25" s="149">
        <f>G15-G23</f>
        <v>61929</v>
      </c>
      <c r="H25" s="145"/>
      <c r="I25" s="149">
        <f>I15-I23</f>
        <v>54809</v>
      </c>
    </row>
    <row r="26" spans="1:10" ht="18.649999999999999" customHeight="1">
      <c r="A26" s="169" t="s">
        <v>98</v>
      </c>
      <c r="B26" s="179"/>
      <c r="C26" s="132">
        <v>-34536</v>
      </c>
      <c r="E26" s="132">
        <v>-38379</v>
      </c>
      <c r="F26" s="48"/>
      <c r="G26" s="132">
        <v>-29135</v>
      </c>
      <c r="H26" s="48"/>
      <c r="I26" s="132">
        <v>-28119</v>
      </c>
    </row>
    <row r="27" spans="1:10" ht="18.649999999999999" customHeight="1">
      <c r="A27" s="169" t="s">
        <v>323</v>
      </c>
      <c r="B27" s="179"/>
      <c r="C27" s="132">
        <v>100</v>
      </c>
      <c r="E27" s="132">
        <v>-2691</v>
      </c>
      <c r="F27" s="48"/>
      <c r="G27" s="132">
        <v>0</v>
      </c>
      <c r="H27" s="48"/>
      <c r="I27" s="132">
        <v>0</v>
      </c>
      <c r="J27" s="235"/>
    </row>
    <row r="28" spans="1:10" ht="18.75" customHeight="1">
      <c r="A28" s="169" t="s">
        <v>322</v>
      </c>
      <c r="B28" s="179"/>
      <c r="C28" s="144">
        <v>695</v>
      </c>
      <c r="E28" s="144">
        <v>2005</v>
      </c>
      <c r="F28" s="48"/>
      <c r="G28" s="144">
        <v>0</v>
      </c>
      <c r="H28" s="48"/>
      <c r="I28" s="144">
        <v>0</v>
      </c>
    </row>
    <row r="29" spans="1:10" s="190" customFormat="1" ht="18.75" customHeight="1">
      <c r="A29" s="174" t="s">
        <v>309</v>
      </c>
      <c r="B29" s="207"/>
      <c r="C29" s="149">
        <f>SUM(C25:C28)</f>
        <v>160865</v>
      </c>
      <c r="E29" s="149">
        <f>SUM(E25:E28)</f>
        <v>196239</v>
      </c>
      <c r="F29" s="145"/>
      <c r="G29" s="149">
        <f>SUM(G25:G28)</f>
        <v>32794</v>
      </c>
      <c r="H29" s="145"/>
      <c r="I29" s="149">
        <f>SUM(I25:I28)</f>
        <v>26690</v>
      </c>
      <c r="J29" s="167"/>
    </row>
    <row r="30" spans="1:10" ht="18.75" customHeight="1">
      <c r="A30" s="169" t="s">
        <v>310</v>
      </c>
      <c r="B30" s="179"/>
      <c r="C30" s="144">
        <v>30661</v>
      </c>
      <c r="E30" s="144">
        <v>35341</v>
      </c>
      <c r="F30" s="48"/>
      <c r="G30" s="144">
        <v>5598</v>
      </c>
      <c r="H30" s="48"/>
      <c r="I30" s="144">
        <v>3209</v>
      </c>
    </row>
    <row r="31" spans="1:10" s="190" customFormat="1" ht="18.75" customHeight="1" thickBot="1">
      <c r="A31" s="174" t="s">
        <v>99</v>
      </c>
      <c r="B31" s="207"/>
      <c r="C31" s="164">
        <f>C29-C30</f>
        <v>130204</v>
      </c>
      <c r="E31" s="164">
        <f>E29-E30</f>
        <v>160898</v>
      </c>
      <c r="F31" s="145"/>
      <c r="G31" s="164">
        <f>G29-G30</f>
        <v>27196</v>
      </c>
      <c r="H31" s="145"/>
      <c r="I31" s="164">
        <f>I29-I30</f>
        <v>23481</v>
      </c>
      <c r="J31" s="167"/>
    </row>
    <row r="32" spans="1:10" ht="18.75" customHeight="1" thickTop="1">
      <c r="B32" s="179"/>
      <c r="C32" s="149"/>
      <c r="D32" s="190"/>
      <c r="E32" s="149"/>
      <c r="F32" s="145"/>
      <c r="G32" s="149"/>
      <c r="H32" s="145"/>
      <c r="I32" s="149"/>
    </row>
    <row r="33" spans="1:10" ht="18.75" customHeight="1">
      <c r="A33" s="170" t="s">
        <v>0</v>
      </c>
      <c r="B33" s="171"/>
      <c r="C33" s="201"/>
      <c r="D33" s="201"/>
      <c r="E33" s="201"/>
      <c r="F33" s="201"/>
      <c r="G33" s="201"/>
      <c r="H33" s="201"/>
      <c r="I33" s="201"/>
    </row>
    <row r="34" spans="1:10" ht="18.75" customHeight="1">
      <c r="A34" s="172" t="s">
        <v>81</v>
      </c>
      <c r="B34" s="173"/>
      <c r="C34" s="202"/>
      <c r="D34" s="202"/>
      <c r="E34" s="202"/>
      <c r="F34" s="208"/>
      <c r="G34" s="208"/>
      <c r="H34" s="208"/>
      <c r="I34" s="208"/>
    </row>
    <row r="35" spans="1:10" ht="18.75" customHeight="1">
      <c r="A35" s="172"/>
      <c r="B35" s="173"/>
      <c r="C35" s="202"/>
      <c r="D35" s="202"/>
      <c r="E35" s="202"/>
      <c r="F35" s="208"/>
      <c r="G35" s="208"/>
      <c r="H35" s="208"/>
      <c r="I35" s="208"/>
    </row>
    <row r="36" spans="1:10" ht="18.75" customHeight="1">
      <c r="B36" s="169"/>
      <c r="C36" s="244" t="s">
        <v>2</v>
      </c>
      <c r="D36" s="244"/>
      <c r="E36" s="244"/>
      <c r="G36" s="244" t="s">
        <v>3</v>
      </c>
      <c r="H36" s="244"/>
      <c r="I36" s="244"/>
    </row>
    <row r="37" spans="1:10" ht="18.75" customHeight="1">
      <c r="B37" s="176"/>
      <c r="C37" s="243" t="s">
        <v>4</v>
      </c>
      <c r="D37" s="243"/>
      <c r="E37" s="243"/>
      <c r="F37" s="177"/>
      <c r="G37" s="243" t="s">
        <v>4</v>
      </c>
      <c r="H37" s="243"/>
      <c r="I37" s="243"/>
    </row>
    <row r="38" spans="1:10" ht="18.75" customHeight="1">
      <c r="B38" s="176"/>
      <c r="C38" s="245" t="s">
        <v>82</v>
      </c>
      <c r="D38" s="245"/>
      <c r="E38" s="245"/>
      <c r="F38" s="177"/>
      <c r="G38" s="245" t="s">
        <v>82</v>
      </c>
      <c r="H38" s="245"/>
      <c r="I38" s="245"/>
    </row>
    <row r="39" spans="1:10" ht="18.75" customHeight="1">
      <c r="B39" s="176"/>
      <c r="C39" s="245" t="s">
        <v>312</v>
      </c>
      <c r="D39" s="245"/>
      <c r="E39" s="245"/>
      <c r="F39" s="232"/>
      <c r="G39" s="245" t="s">
        <v>312</v>
      </c>
      <c r="H39" s="245"/>
      <c r="I39" s="245"/>
      <c r="J39" s="190"/>
    </row>
    <row r="40" spans="1:10" ht="18.75" customHeight="1">
      <c r="B40" s="179"/>
      <c r="C40" s="176">
        <v>2022</v>
      </c>
      <c r="D40" s="176"/>
      <c r="E40" s="176">
        <v>2021</v>
      </c>
      <c r="F40" s="176"/>
      <c r="G40" s="176">
        <v>2022</v>
      </c>
      <c r="H40" s="176"/>
      <c r="I40" s="176">
        <v>2021</v>
      </c>
    </row>
    <row r="41" spans="1:10" ht="18.75" customHeight="1">
      <c r="C41" s="242" t="s">
        <v>9</v>
      </c>
      <c r="D41" s="242"/>
      <c r="E41" s="242"/>
      <c r="F41" s="242"/>
      <c r="G41" s="242"/>
      <c r="H41" s="242"/>
      <c r="I41" s="242"/>
      <c r="J41" s="190"/>
    </row>
    <row r="42" spans="1:10" ht="18.75" customHeight="1">
      <c r="A42" s="174" t="s">
        <v>100</v>
      </c>
      <c r="C42" s="159"/>
      <c r="D42" s="179"/>
      <c r="E42" s="159"/>
      <c r="F42" s="179"/>
      <c r="G42" s="159"/>
      <c r="H42" s="179"/>
      <c r="I42" s="159"/>
    </row>
    <row r="43" spans="1:10" ht="18.75" customHeight="1">
      <c r="A43" s="195" t="s">
        <v>101</v>
      </c>
      <c r="C43" s="159"/>
      <c r="D43" s="179"/>
      <c r="E43" s="159"/>
      <c r="F43" s="179"/>
      <c r="G43" s="159"/>
      <c r="H43" s="179"/>
      <c r="I43" s="159"/>
    </row>
    <row r="44" spans="1:10" s="235" customFormat="1" ht="18.75" customHeight="1">
      <c r="A44" s="234" t="s">
        <v>117</v>
      </c>
      <c r="C44" s="236">
        <v>0</v>
      </c>
      <c r="E44" s="236">
        <v>-823</v>
      </c>
      <c r="G44" s="239">
        <v>0</v>
      </c>
      <c r="I44" s="236">
        <v>-823</v>
      </c>
      <c r="J44" s="167"/>
    </row>
    <row r="45" spans="1:10" ht="18.75" customHeight="1">
      <c r="A45" s="169" t="s">
        <v>102</v>
      </c>
      <c r="C45" s="48"/>
      <c r="E45" s="48"/>
      <c r="G45" s="156"/>
      <c r="I45" s="156"/>
    </row>
    <row r="46" spans="1:10" ht="18.75" customHeight="1">
      <c r="A46" s="209" t="s">
        <v>103</v>
      </c>
      <c r="C46" s="109">
        <v>7563</v>
      </c>
      <c r="D46" s="179"/>
      <c r="E46" s="109">
        <v>3668</v>
      </c>
      <c r="F46" s="179"/>
      <c r="G46" s="109">
        <v>0</v>
      </c>
      <c r="H46" s="179"/>
      <c r="I46" s="109">
        <v>0</v>
      </c>
    </row>
    <row r="47" spans="1:10" ht="18.75" customHeight="1">
      <c r="A47" s="209" t="s">
        <v>104</v>
      </c>
      <c r="C47" s="160">
        <v>-1513</v>
      </c>
      <c r="D47" s="179"/>
      <c r="E47" s="160">
        <v>90</v>
      </c>
      <c r="F47" s="179"/>
      <c r="G47" s="160">
        <v>0</v>
      </c>
      <c r="H47" s="179"/>
      <c r="I47" s="160">
        <v>823</v>
      </c>
    </row>
    <row r="48" spans="1:10" ht="18.75" customHeight="1">
      <c r="A48" s="190" t="s">
        <v>306</v>
      </c>
      <c r="C48" s="210"/>
      <c r="G48" s="210"/>
      <c r="I48" s="210"/>
    </row>
    <row r="49" spans="1:10" ht="18.75" customHeight="1">
      <c r="A49" s="174" t="s">
        <v>307</v>
      </c>
      <c r="C49" s="161">
        <f>SUM(C44:C47)</f>
        <v>6050</v>
      </c>
      <c r="D49" s="179"/>
      <c r="E49" s="161">
        <f>SUM(E44:E47)</f>
        <v>2935</v>
      </c>
      <c r="F49" s="179"/>
      <c r="G49" s="161">
        <f>SUM(G44:G47)</f>
        <v>0</v>
      </c>
      <c r="H49" s="179"/>
      <c r="I49" s="161">
        <f>SUM(I44:I47)</f>
        <v>0</v>
      </c>
    </row>
    <row r="50" spans="1:10" ht="18.75" customHeight="1">
      <c r="A50" s="190" t="s">
        <v>105</v>
      </c>
      <c r="C50" s="161">
        <f>C49</f>
        <v>6050</v>
      </c>
      <c r="D50" s="207"/>
      <c r="E50" s="161">
        <f>E49</f>
        <v>2935</v>
      </c>
      <c r="F50" s="207"/>
      <c r="G50" s="161">
        <f>G49</f>
        <v>0</v>
      </c>
      <c r="H50" s="179"/>
      <c r="I50" s="161">
        <f>I49</f>
        <v>0</v>
      </c>
    </row>
    <row r="51" spans="1:10" ht="18.75" customHeight="1" thickBot="1">
      <c r="A51" s="174" t="s">
        <v>106</v>
      </c>
      <c r="C51" s="211">
        <f>C31+C50</f>
        <v>136254</v>
      </c>
      <c r="D51" s="177"/>
      <c r="E51" s="211">
        <f>E31+E50</f>
        <v>163833</v>
      </c>
      <c r="F51" s="177"/>
      <c r="G51" s="211">
        <f>G31+G50</f>
        <v>27196</v>
      </c>
      <c r="H51" s="177"/>
      <c r="I51" s="211">
        <f>I31+I50</f>
        <v>23481</v>
      </c>
    </row>
    <row r="52" spans="1:10" ht="18.75" customHeight="1" thickTop="1">
      <c r="A52" s="174"/>
      <c r="C52" s="212"/>
      <c r="D52" s="177"/>
      <c r="E52" s="212"/>
      <c r="F52" s="177"/>
      <c r="G52" s="212"/>
      <c r="H52" s="177"/>
      <c r="I52" s="212"/>
    </row>
    <row r="53" spans="1:10" ht="18.75" customHeight="1">
      <c r="A53" s="185" t="s">
        <v>107</v>
      </c>
      <c r="B53" s="179"/>
    </row>
    <row r="54" spans="1:10" ht="18.75" customHeight="1">
      <c r="A54" s="188" t="s">
        <v>108</v>
      </c>
      <c r="B54" s="179"/>
      <c r="C54" s="146">
        <v>124205</v>
      </c>
      <c r="D54" s="146"/>
      <c r="E54" s="146">
        <v>145073</v>
      </c>
      <c r="F54" s="146"/>
      <c r="G54" s="132">
        <v>27196</v>
      </c>
      <c r="H54" s="146"/>
      <c r="I54" s="132">
        <v>23481</v>
      </c>
      <c r="J54" s="235"/>
    </row>
    <row r="55" spans="1:10" ht="18.75" customHeight="1">
      <c r="A55" s="166" t="s">
        <v>109</v>
      </c>
      <c r="B55" s="179"/>
      <c r="C55" s="147">
        <v>5999</v>
      </c>
      <c r="D55" s="146"/>
      <c r="E55" s="147">
        <v>15825</v>
      </c>
      <c r="F55" s="146"/>
      <c r="G55" s="144">
        <v>0</v>
      </c>
      <c r="H55" s="146"/>
      <c r="I55" s="144">
        <v>0</v>
      </c>
    </row>
    <row r="56" spans="1:10" ht="18.75" customHeight="1" thickBot="1">
      <c r="A56" s="185"/>
      <c r="B56" s="179"/>
      <c r="C56" s="162">
        <f>SUM(C54:C55)</f>
        <v>130204</v>
      </c>
      <c r="D56" s="151"/>
      <c r="E56" s="162">
        <f>SUM(E54:E55)</f>
        <v>160898</v>
      </c>
      <c r="F56" s="151"/>
      <c r="G56" s="162">
        <f>SUM(G54:G55)</f>
        <v>27196</v>
      </c>
      <c r="H56" s="151"/>
      <c r="I56" s="162">
        <f>SUM(I54:I55)</f>
        <v>23481</v>
      </c>
    </row>
    <row r="57" spans="1:10" ht="18.75" customHeight="1" thickTop="1">
      <c r="A57" s="185"/>
      <c r="C57" s="183"/>
      <c r="D57" s="183"/>
      <c r="E57" s="183"/>
      <c r="F57" s="183"/>
      <c r="G57" s="183"/>
      <c r="H57" s="183"/>
      <c r="I57" s="183"/>
    </row>
    <row r="58" spans="1:10" ht="18.75" customHeight="1">
      <c r="A58" s="185" t="s">
        <v>110</v>
      </c>
      <c r="B58" s="179"/>
      <c r="C58" s="152"/>
      <c r="D58" s="152"/>
      <c r="E58" s="152"/>
      <c r="F58" s="152"/>
      <c r="G58" s="152"/>
      <c r="H58" s="152"/>
      <c r="I58" s="152"/>
    </row>
    <row r="59" spans="1:10" ht="18.75" customHeight="1">
      <c r="A59" s="188" t="s">
        <v>111</v>
      </c>
      <c r="B59" s="179"/>
      <c r="C59" s="146">
        <v>129838</v>
      </c>
      <c r="D59" s="163"/>
      <c r="E59" s="146">
        <v>147804</v>
      </c>
      <c r="F59" s="163"/>
      <c r="G59" s="132">
        <v>27196</v>
      </c>
      <c r="H59" s="163"/>
      <c r="I59" s="132">
        <v>23481</v>
      </c>
    </row>
    <row r="60" spans="1:10" ht="18.75" customHeight="1">
      <c r="A60" s="166" t="s">
        <v>112</v>
      </c>
      <c r="B60" s="179"/>
      <c r="C60" s="146">
        <v>6416</v>
      </c>
      <c r="D60" s="163"/>
      <c r="E60" s="146">
        <v>16029</v>
      </c>
      <c r="F60" s="163"/>
      <c r="G60" s="132">
        <v>0</v>
      </c>
      <c r="H60" s="48"/>
      <c r="I60" s="132">
        <v>0</v>
      </c>
    </row>
    <row r="61" spans="1:10" ht="18.75" customHeight="1" thickBot="1">
      <c r="A61" s="185"/>
      <c r="B61" s="179"/>
      <c r="C61" s="162">
        <f>SUM(C59:C60)</f>
        <v>136254</v>
      </c>
      <c r="D61" s="152"/>
      <c r="E61" s="162">
        <f>SUM(E59:E60)</f>
        <v>163833</v>
      </c>
      <c r="F61" s="152"/>
      <c r="G61" s="162">
        <f>SUM(G59:G60)</f>
        <v>27196</v>
      </c>
      <c r="H61" s="152"/>
      <c r="I61" s="162">
        <f>SUM(I59:I60)</f>
        <v>23481</v>
      </c>
    </row>
    <row r="62" spans="1:10" ht="18.75" customHeight="1" thickTop="1">
      <c r="B62" s="179"/>
      <c r="C62" s="152"/>
      <c r="D62" s="152"/>
      <c r="E62" s="152"/>
      <c r="F62" s="152"/>
      <c r="G62" s="152"/>
      <c r="H62" s="152"/>
      <c r="I62" s="152"/>
    </row>
    <row r="63" spans="1:10" ht="18.75" customHeight="1">
      <c r="A63" s="185" t="s">
        <v>113</v>
      </c>
      <c r="B63" s="179"/>
      <c r="C63" s="152"/>
      <c r="D63" s="151"/>
      <c r="E63" s="152"/>
      <c r="F63" s="151"/>
      <c r="G63" s="152"/>
      <c r="H63" s="151"/>
      <c r="I63" s="152"/>
    </row>
    <row r="64" spans="1:10" ht="18.75" customHeight="1" thickBot="1">
      <c r="A64" s="169" t="s">
        <v>114</v>
      </c>
      <c r="B64" s="179"/>
      <c r="C64" s="138">
        <v>1.9E-2</v>
      </c>
      <c r="D64" s="154"/>
      <c r="E64" s="138">
        <v>2.1999999999999999E-2</v>
      </c>
      <c r="F64" s="154"/>
      <c r="G64" s="138">
        <v>4.0000000000000001E-3</v>
      </c>
      <c r="H64" s="154"/>
      <c r="I64" s="138">
        <v>4.0000000000000001E-3</v>
      </c>
    </row>
    <row r="65" spans="1:9" ht="18.75" customHeight="1" thickTop="1">
      <c r="B65" s="179"/>
      <c r="C65" s="153"/>
      <c r="D65" s="154"/>
      <c r="E65" s="153"/>
      <c r="F65" s="154"/>
      <c r="G65" s="153"/>
      <c r="H65" s="154"/>
      <c r="I65" s="153"/>
    </row>
    <row r="66" spans="1:9" ht="18.75" customHeight="1">
      <c r="A66" s="170" t="s">
        <v>0</v>
      </c>
      <c r="B66" s="171"/>
      <c r="C66" s="201"/>
      <c r="D66" s="201"/>
      <c r="E66" s="201"/>
      <c r="F66" s="201"/>
      <c r="G66" s="201"/>
      <c r="H66" s="201"/>
      <c r="I66" s="201"/>
    </row>
    <row r="67" spans="1:9" ht="18.75" customHeight="1">
      <c r="A67" s="172" t="s">
        <v>81</v>
      </c>
      <c r="B67" s="173"/>
      <c r="C67" s="202"/>
      <c r="D67" s="202"/>
      <c r="E67" s="202"/>
      <c r="F67" s="208"/>
      <c r="G67" s="208"/>
      <c r="H67" s="208"/>
      <c r="I67" s="208"/>
    </row>
    <row r="68" spans="1:9" ht="18.75" customHeight="1">
      <c r="A68" s="172"/>
      <c r="B68" s="173"/>
      <c r="C68" s="202"/>
      <c r="D68" s="202"/>
      <c r="E68" s="202"/>
      <c r="F68" s="208"/>
      <c r="G68" s="208"/>
      <c r="H68" s="208"/>
      <c r="I68" s="208"/>
    </row>
    <row r="69" spans="1:9" ht="18.75" customHeight="1">
      <c r="B69" s="169"/>
      <c r="C69" s="244" t="s">
        <v>2</v>
      </c>
      <c r="D69" s="244"/>
      <c r="E69" s="244"/>
      <c r="G69" s="244" t="s">
        <v>3</v>
      </c>
      <c r="H69" s="244"/>
      <c r="I69" s="244"/>
    </row>
    <row r="70" spans="1:9" ht="18.75" customHeight="1">
      <c r="B70" s="176"/>
      <c r="C70" s="243" t="s">
        <v>4</v>
      </c>
      <c r="D70" s="243"/>
      <c r="E70" s="243"/>
      <c r="F70" s="177"/>
      <c r="G70" s="243" t="s">
        <v>4</v>
      </c>
      <c r="H70" s="243"/>
      <c r="I70" s="243"/>
    </row>
    <row r="71" spans="1:9" ht="18.75" customHeight="1">
      <c r="B71" s="176"/>
      <c r="C71" s="246" t="s">
        <v>313</v>
      </c>
      <c r="D71" s="246"/>
      <c r="E71" s="246"/>
      <c r="F71" s="238"/>
      <c r="G71" s="246" t="s">
        <v>313</v>
      </c>
      <c r="H71" s="246"/>
      <c r="I71" s="246"/>
    </row>
    <row r="72" spans="1:9" ht="18.75" customHeight="1">
      <c r="B72" s="176"/>
      <c r="C72" s="245" t="s">
        <v>312</v>
      </c>
      <c r="D72" s="245"/>
      <c r="E72" s="245"/>
      <c r="F72" s="232"/>
      <c r="G72" s="245" t="s">
        <v>312</v>
      </c>
      <c r="H72" s="245"/>
      <c r="I72" s="245"/>
    </row>
    <row r="73" spans="1:9" ht="18.75" customHeight="1">
      <c r="B73" s="179" t="s">
        <v>7</v>
      </c>
      <c r="C73" s="176">
        <v>2022</v>
      </c>
      <c r="D73" s="176"/>
      <c r="E73" s="176">
        <v>2021</v>
      </c>
      <c r="F73" s="176"/>
      <c r="G73" s="176">
        <v>2022</v>
      </c>
      <c r="H73" s="176"/>
      <c r="I73" s="176">
        <v>2021</v>
      </c>
    </row>
    <row r="74" spans="1:9" ht="18.75" customHeight="1">
      <c r="C74" s="242" t="s">
        <v>9</v>
      </c>
      <c r="D74" s="242"/>
      <c r="E74" s="242"/>
      <c r="F74" s="242"/>
      <c r="G74" s="242"/>
      <c r="H74" s="242"/>
      <c r="I74" s="242"/>
    </row>
    <row r="75" spans="1:9" ht="18.75" customHeight="1">
      <c r="A75" s="195" t="s">
        <v>115</v>
      </c>
      <c r="B75" s="179">
        <v>3</v>
      </c>
    </row>
    <row r="76" spans="1:9" ht="18.75" customHeight="1">
      <c r="A76" s="169" t="s">
        <v>84</v>
      </c>
      <c r="C76" s="183">
        <v>902271</v>
      </c>
      <c r="D76" s="183"/>
      <c r="E76" s="183">
        <v>869246</v>
      </c>
      <c r="F76" s="183"/>
      <c r="G76" s="183">
        <v>251115</v>
      </c>
      <c r="H76" s="183"/>
      <c r="I76" s="183">
        <v>208865</v>
      </c>
    </row>
    <row r="77" spans="1:9" ht="18.75" customHeight="1">
      <c r="A77" s="169" t="s">
        <v>85</v>
      </c>
      <c r="B77" s="179"/>
      <c r="C77" s="183">
        <v>158819</v>
      </c>
      <c r="D77" s="183"/>
      <c r="E77" s="183">
        <v>136495</v>
      </c>
      <c r="F77" s="183"/>
      <c r="G77" s="213">
        <v>0</v>
      </c>
      <c r="H77" s="213"/>
      <c r="I77" s="213">
        <v>0</v>
      </c>
    </row>
    <row r="78" spans="1:9" ht="18.75" customHeight="1">
      <c r="A78" s="169" t="s">
        <v>86</v>
      </c>
      <c r="B78" s="179">
        <v>5</v>
      </c>
      <c r="C78" s="48">
        <v>0</v>
      </c>
      <c r="E78" s="48">
        <v>20533</v>
      </c>
      <c r="G78" s="213">
        <v>0</v>
      </c>
      <c r="H78" s="213"/>
      <c r="I78" s="183">
        <v>17312</v>
      </c>
    </row>
    <row r="79" spans="1:9" ht="18.75" customHeight="1">
      <c r="A79" s="169" t="s">
        <v>87</v>
      </c>
      <c r="B79" s="179"/>
      <c r="C79" s="183">
        <v>57897</v>
      </c>
      <c r="D79" s="183"/>
      <c r="E79" s="183">
        <v>64402</v>
      </c>
      <c r="F79" s="183"/>
      <c r="G79" s="183">
        <v>116970</v>
      </c>
      <c r="H79" s="183"/>
      <c r="I79" s="183">
        <v>137724</v>
      </c>
    </row>
    <row r="80" spans="1:9" ht="18.75" customHeight="1">
      <c r="A80" s="169" t="s">
        <v>88</v>
      </c>
      <c r="B80" s="179"/>
      <c r="C80" s="183">
        <v>20812</v>
      </c>
      <c r="D80" s="183"/>
      <c r="E80" s="183">
        <v>8412</v>
      </c>
      <c r="F80" s="183"/>
      <c r="G80" s="183">
        <v>756</v>
      </c>
      <c r="H80" s="183"/>
      <c r="I80" s="183">
        <v>4654</v>
      </c>
    </row>
    <row r="81" spans="1:10" s="190" customFormat="1" ht="18.75" customHeight="1">
      <c r="A81" s="174" t="s">
        <v>116</v>
      </c>
      <c r="B81" s="179"/>
      <c r="C81" s="186">
        <v>1139799</v>
      </c>
      <c r="D81" s="187"/>
      <c r="E81" s="186">
        <v>1099088</v>
      </c>
      <c r="F81" s="187"/>
      <c r="G81" s="186">
        <v>368841</v>
      </c>
      <c r="H81" s="187"/>
      <c r="I81" s="186">
        <v>368555</v>
      </c>
      <c r="J81" s="167"/>
    </row>
    <row r="82" spans="1:10" ht="18.75" customHeight="1">
      <c r="B82" s="179"/>
      <c r="C82" s="183"/>
      <c r="D82" s="183"/>
      <c r="E82" s="183"/>
      <c r="F82" s="183"/>
      <c r="G82" s="183"/>
      <c r="H82" s="183"/>
      <c r="I82" s="183"/>
    </row>
    <row r="83" spans="1:10" ht="18.75" customHeight="1">
      <c r="A83" s="195" t="s">
        <v>90</v>
      </c>
      <c r="B83" s="179">
        <v>3</v>
      </c>
      <c r="C83" s="183"/>
      <c r="D83" s="183"/>
      <c r="E83" s="183"/>
      <c r="F83" s="183"/>
      <c r="G83" s="183"/>
      <c r="H83" s="183"/>
      <c r="I83" s="183"/>
    </row>
    <row r="84" spans="1:10" ht="18.75" customHeight="1">
      <c r="A84" s="169" t="s">
        <v>91</v>
      </c>
      <c r="B84" s="179"/>
      <c r="C84" s="183">
        <v>170780</v>
      </c>
      <c r="D84" s="183"/>
      <c r="E84" s="183">
        <v>150781</v>
      </c>
      <c r="F84" s="183"/>
      <c r="G84" s="183">
        <v>34274</v>
      </c>
      <c r="H84" s="183"/>
      <c r="I84" s="183">
        <v>28059</v>
      </c>
    </row>
    <row r="85" spans="1:10" ht="18.75" customHeight="1">
      <c r="A85" s="169" t="s">
        <v>92</v>
      </c>
      <c r="B85" s="179"/>
      <c r="C85" s="183">
        <v>72908</v>
      </c>
      <c r="D85" s="183"/>
      <c r="E85" s="183">
        <v>11038</v>
      </c>
      <c r="F85" s="183"/>
      <c r="G85" s="213">
        <v>0</v>
      </c>
      <c r="H85" s="183"/>
      <c r="I85" s="213">
        <v>0</v>
      </c>
    </row>
    <row r="86" spans="1:10" ht="18.75" customHeight="1">
      <c r="A86" s="169" t="s">
        <v>93</v>
      </c>
      <c r="B86" s="179">
        <v>5</v>
      </c>
      <c r="C86" s="183">
        <v>15025</v>
      </c>
      <c r="D86" s="183"/>
      <c r="E86" s="213">
        <v>0</v>
      </c>
      <c r="F86" s="183"/>
      <c r="G86" s="183">
        <v>30478</v>
      </c>
      <c r="H86" s="183"/>
      <c r="I86" s="213">
        <v>0</v>
      </c>
    </row>
    <row r="87" spans="1:10" ht="18.75" customHeight="1">
      <c r="A87" s="169" t="s">
        <v>94</v>
      </c>
      <c r="B87" s="179"/>
      <c r="C87" s="183">
        <v>14940</v>
      </c>
      <c r="D87" s="183"/>
      <c r="E87" s="183">
        <v>13263</v>
      </c>
      <c r="F87" s="183"/>
      <c r="G87" s="183">
        <v>207</v>
      </c>
      <c r="H87" s="183"/>
      <c r="I87" s="183">
        <v>4633</v>
      </c>
    </row>
    <row r="88" spans="1:10" ht="18.75" customHeight="1">
      <c r="A88" s="169" t="s">
        <v>95</v>
      </c>
      <c r="B88" s="179"/>
      <c r="C88" s="183">
        <v>199398</v>
      </c>
      <c r="D88" s="183"/>
      <c r="E88" s="183">
        <v>186896</v>
      </c>
      <c r="F88" s="183"/>
      <c r="G88" s="183">
        <v>132724</v>
      </c>
      <c r="H88" s="183"/>
      <c r="I88" s="183">
        <v>126569</v>
      </c>
    </row>
    <row r="89" spans="1:10" s="190" customFormat="1" ht="18.75" customHeight="1">
      <c r="A89" s="174" t="s">
        <v>96</v>
      </c>
      <c r="C89" s="186">
        <v>473051</v>
      </c>
      <c r="D89" s="187"/>
      <c r="E89" s="186">
        <v>361978</v>
      </c>
      <c r="F89" s="187"/>
      <c r="G89" s="186">
        <v>197683</v>
      </c>
      <c r="H89" s="187"/>
      <c r="I89" s="186">
        <v>159261</v>
      </c>
      <c r="J89" s="167"/>
    </row>
    <row r="90" spans="1:10" ht="18.75" customHeight="1">
      <c r="C90" s="183"/>
      <c r="D90" s="183"/>
      <c r="E90" s="183"/>
      <c r="F90" s="183"/>
      <c r="G90" s="183"/>
      <c r="H90" s="183"/>
      <c r="I90" s="183"/>
    </row>
    <row r="91" spans="1:10" ht="18.75" customHeight="1">
      <c r="A91" s="174" t="s">
        <v>97</v>
      </c>
      <c r="C91" s="187">
        <v>666748</v>
      </c>
      <c r="D91" s="183"/>
      <c r="E91" s="187">
        <v>737110</v>
      </c>
      <c r="F91" s="183"/>
      <c r="G91" s="187">
        <v>171158</v>
      </c>
      <c r="H91" s="183"/>
      <c r="I91" s="187">
        <v>209294</v>
      </c>
      <c r="J91" s="190"/>
    </row>
    <row r="92" spans="1:10" ht="18.75" customHeight="1">
      <c r="A92" s="169" t="s">
        <v>98</v>
      </c>
      <c r="B92" s="179">
        <v>3</v>
      </c>
      <c r="C92" s="183">
        <v>-103286</v>
      </c>
      <c r="D92" s="183"/>
      <c r="E92" s="183">
        <v>-118567</v>
      </c>
      <c r="F92" s="183"/>
      <c r="G92" s="183">
        <v>-85425</v>
      </c>
      <c r="H92" s="183"/>
      <c r="I92" s="183">
        <v>-87420</v>
      </c>
    </row>
    <row r="93" spans="1:10" ht="18.649999999999999" customHeight="1">
      <c r="A93" s="169" t="s">
        <v>301</v>
      </c>
      <c r="B93" s="179"/>
      <c r="C93" s="132"/>
      <c r="E93" s="132"/>
      <c r="F93" s="48"/>
      <c r="G93" s="132"/>
      <c r="H93" s="48"/>
      <c r="I93" s="132"/>
    </row>
    <row r="94" spans="1:10" ht="18.649999999999999" customHeight="1">
      <c r="A94" s="169" t="s">
        <v>302</v>
      </c>
      <c r="B94" s="179"/>
      <c r="C94" s="132">
        <v>4202</v>
      </c>
      <c r="E94" s="132">
        <v>-5056</v>
      </c>
      <c r="F94" s="48"/>
      <c r="G94" s="132">
        <v>0</v>
      </c>
      <c r="H94" s="48"/>
      <c r="I94" s="132">
        <v>210</v>
      </c>
    </row>
    <row r="95" spans="1:10" ht="18.75" customHeight="1">
      <c r="A95" s="214" t="s">
        <v>322</v>
      </c>
      <c r="B95" s="179"/>
      <c r="C95" s="200">
        <v>621</v>
      </c>
      <c r="D95" s="183"/>
      <c r="E95" s="200">
        <v>4502</v>
      </c>
      <c r="F95" s="183"/>
      <c r="G95" s="155">
        <v>0</v>
      </c>
      <c r="H95" s="183"/>
      <c r="I95" s="155">
        <v>0</v>
      </c>
    </row>
    <row r="96" spans="1:10" s="190" customFormat="1" ht="18.75" customHeight="1">
      <c r="A96" s="174" t="s">
        <v>309</v>
      </c>
      <c r="C96" s="187">
        <v>568285</v>
      </c>
      <c r="D96" s="187"/>
      <c r="E96" s="187">
        <v>617989</v>
      </c>
      <c r="F96" s="187"/>
      <c r="G96" s="187">
        <v>85733</v>
      </c>
      <c r="H96" s="187"/>
      <c r="I96" s="187">
        <v>122084</v>
      </c>
      <c r="J96" s="167"/>
    </row>
    <row r="97" spans="1:10" ht="18.75" customHeight="1">
      <c r="A97" s="167" t="s">
        <v>311</v>
      </c>
      <c r="B97" s="179"/>
      <c r="C97" s="200">
        <v>119509</v>
      </c>
      <c r="D97" s="183"/>
      <c r="E97" s="200">
        <v>124020</v>
      </c>
      <c r="F97" s="183"/>
      <c r="G97" s="200">
        <v>15423</v>
      </c>
      <c r="H97" s="183"/>
      <c r="I97" s="200">
        <v>22890</v>
      </c>
    </row>
    <row r="98" spans="1:10" s="190" customFormat="1" ht="18.75" customHeight="1" thickBot="1">
      <c r="A98" s="174" t="s">
        <v>99</v>
      </c>
      <c r="C98" s="191">
        <v>448776</v>
      </c>
      <c r="D98" s="187"/>
      <c r="E98" s="191">
        <v>493969</v>
      </c>
      <c r="F98" s="187"/>
      <c r="G98" s="191">
        <v>70310</v>
      </c>
      <c r="H98" s="187"/>
      <c r="I98" s="191">
        <v>99194</v>
      </c>
      <c r="J98" s="167"/>
    </row>
    <row r="99" spans="1:10" ht="18.75" customHeight="1" thickTop="1">
      <c r="C99" s="183"/>
      <c r="D99" s="183"/>
      <c r="E99" s="183"/>
      <c r="F99" s="183"/>
      <c r="G99" s="183"/>
      <c r="H99" s="183"/>
      <c r="I99" s="183"/>
      <c r="J99" s="190"/>
    </row>
    <row r="100" spans="1:10" ht="18.75" customHeight="1">
      <c r="A100" s="170" t="s">
        <v>0</v>
      </c>
      <c r="B100" s="171"/>
      <c r="C100" s="201"/>
      <c r="D100" s="201"/>
      <c r="E100" s="201"/>
      <c r="F100" s="201"/>
      <c r="G100" s="201"/>
      <c r="H100" s="201"/>
      <c r="I100" s="201"/>
    </row>
    <row r="101" spans="1:10" ht="18.75" customHeight="1">
      <c r="A101" s="172" t="s">
        <v>81</v>
      </c>
      <c r="B101" s="173"/>
      <c r="C101" s="202"/>
      <c r="D101" s="202"/>
      <c r="E101" s="202"/>
      <c r="F101" s="208"/>
      <c r="G101" s="208"/>
      <c r="H101" s="208"/>
      <c r="I101" s="208"/>
    </row>
    <row r="102" spans="1:10" ht="18.75" customHeight="1">
      <c r="A102" s="172"/>
      <c r="B102" s="173"/>
      <c r="C102" s="202"/>
      <c r="D102" s="202"/>
      <c r="E102" s="202"/>
      <c r="F102" s="208"/>
      <c r="G102" s="208"/>
      <c r="H102" s="208"/>
      <c r="I102" s="208"/>
    </row>
    <row r="103" spans="1:10" ht="18.75" customHeight="1">
      <c r="B103" s="169"/>
      <c r="C103" s="244" t="s">
        <v>2</v>
      </c>
      <c r="D103" s="244"/>
      <c r="E103" s="244"/>
      <c r="G103" s="244" t="s">
        <v>3</v>
      </c>
      <c r="H103" s="244"/>
      <c r="I103" s="244"/>
    </row>
    <row r="104" spans="1:10" ht="18.75" customHeight="1">
      <c r="B104" s="176"/>
      <c r="C104" s="243" t="s">
        <v>4</v>
      </c>
      <c r="D104" s="243"/>
      <c r="E104" s="243"/>
      <c r="F104" s="177"/>
      <c r="G104" s="243" t="s">
        <v>4</v>
      </c>
      <c r="H104" s="243"/>
      <c r="I104" s="243"/>
    </row>
    <row r="105" spans="1:10" ht="18.75" customHeight="1">
      <c r="B105" s="176"/>
      <c r="C105" s="246" t="s">
        <v>313</v>
      </c>
      <c r="D105" s="246"/>
      <c r="E105" s="246"/>
      <c r="F105" s="177"/>
      <c r="G105" s="246" t="s">
        <v>313</v>
      </c>
      <c r="H105" s="246"/>
      <c r="I105" s="246"/>
    </row>
    <row r="106" spans="1:10" ht="18.75" customHeight="1">
      <c r="B106" s="176"/>
      <c r="C106" s="245" t="s">
        <v>312</v>
      </c>
      <c r="D106" s="245"/>
      <c r="E106" s="245"/>
      <c r="F106" s="232"/>
      <c r="G106" s="245" t="s">
        <v>312</v>
      </c>
      <c r="H106" s="245"/>
      <c r="I106" s="245"/>
      <c r="J106" s="190"/>
    </row>
    <row r="107" spans="1:10" ht="18.75" customHeight="1">
      <c r="B107" s="179"/>
      <c r="C107" s="176">
        <v>2022</v>
      </c>
      <c r="D107" s="176"/>
      <c r="E107" s="176">
        <v>2021</v>
      </c>
      <c r="F107" s="176"/>
      <c r="G107" s="176">
        <v>2022</v>
      </c>
      <c r="H107" s="176"/>
      <c r="I107" s="176">
        <v>2021</v>
      </c>
    </row>
    <row r="108" spans="1:10" ht="18.75" customHeight="1">
      <c r="C108" s="242" t="s">
        <v>9</v>
      </c>
      <c r="D108" s="242"/>
      <c r="E108" s="242"/>
      <c r="F108" s="242"/>
      <c r="G108" s="242"/>
      <c r="H108" s="242"/>
      <c r="I108" s="242"/>
      <c r="J108" s="190"/>
    </row>
    <row r="109" spans="1:10" ht="18.75" customHeight="1">
      <c r="A109" s="174" t="s">
        <v>100</v>
      </c>
      <c r="C109" s="159"/>
      <c r="D109" s="179"/>
      <c r="E109" s="159"/>
      <c r="F109" s="179"/>
      <c r="G109" s="159"/>
      <c r="H109" s="179"/>
      <c r="I109" s="159"/>
    </row>
    <row r="110" spans="1:10" ht="18.75" customHeight="1">
      <c r="A110" s="195" t="s">
        <v>101</v>
      </c>
      <c r="C110" s="159"/>
      <c r="D110" s="179"/>
      <c r="E110" s="159"/>
      <c r="F110" s="179"/>
      <c r="G110" s="159"/>
      <c r="H110" s="179"/>
      <c r="I110" s="159"/>
    </row>
    <row r="111" spans="1:10" ht="18.75" customHeight="1">
      <c r="A111" s="169" t="s">
        <v>117</v>
      </c>
      <c r="C111" s="48">
        <v>0</v>
      </c>
      <c r="E111" s="48">
        <v>-4117</v>
      </c>
      <c r="G111" s="48">
        <v>0</v>
      </c>
      <c r="I111" s="48">
        <v>-4117</v>
      </c>
    </row>
    <row r="112" spans="1:10" ht="18.75" customHeight="1">
      <c r="A112" s="169" t="s">
        <v>102</v>
      </c>
      <c r="C112" s="48"/>
      <c r="E112" s="48"/>
      <c r="G112" s="156"/>
      <c r="I112" s="156"/>
    </row>
    <row r="113" spans="1:9" ht="18.75" customHeight="1">
      <c r="A113" s="209" t="s">
        <v>103</v>
      </c>
      <c r="C113" s="109">
        <v>22078</v>
      </c>
      <c r="D113" s="179"/>
      <c r="E113" s="109">
        <v>37403</v>
      </c>
      <c r="F113" s="179"/>
      <c r="G113" s="109">
        <v>0</v>
      </c>
      <c r="H113" s="179"/>
      <c r="I113" s="109">
        <v>0</v>
      </c>
    </row>
    <row r="114" spans="1:9" ht="18.75" customHeight="1">
      <c r="A114" s="209" t="s">
        <v>104</v>
      </c>
      <c r="C114" s="160">
        <v>-4416</v>
      </c>
      <c r="D114" s="179"/>
      <c r="E114" s="160">
        <v>-6657</v>
      </c>
      <c r="F114" s="179"/>
      <c r="G114" s="160">
        <v>0</v>
      </c>
      <c r="H114" s="179"/>
      <c r="I114" s="160">
        <v>823</v>
      </c>
    </row>
    <row r="115" spans="1:9" ht="18.75" customHeight="1">
      <c r="A115" s="190" t="s">
        <v>306</v>
      </c>
    </row>
    <row r="116" spans="1:9" ht="18.75" customHeight="1">
      <c r="A116" s="190" t="s">
        <v>307</v>
      </c>
      <c r="C116" s="161">
        <v>17662</v>
      </c>
      <c r="D116" s="179"/>
      <c r="E116" s="161">
        <v>26629</v>
      </c>
      <c r="F116" s="179"/>
      <c r="G116" s="161">
        <v>0</v>
      </c>
      <c r="H116" s="179"/>
      <c r="I116" s="161">
        <v>-3294</v>
      </c>
    </row>
    <row r="117" spans="1:9" ht="18.75" customHeight="1">
      <c r="A117" s="190" t="s">
        <v>105</v>
      </c>
      <c r="C117" s="161">
        <v>17662</v>
      </c>
      <c r="D117" s="207"/>
      <c r="E117" s="161">
        <v>26629</v>
      </c>
      <c r="F117" s="207"/>
      <c r="G117" s="161">
        <v>0</v>
      </c>
      <c r="H117" s="207"/>
      <c r="I117" s="161">
        <v>-3294</v>
      </c>
    </row>
    <row r="118" spans="1:9" ht="18.75" customHeight="1" thickBot="1">
      <c r="A118" s="174" t="s">
        <v>106</v>
      </c>
      <c r="C118" s="211">
        <v>466438</v>
      </c>
      <c r="D118" s="177"/>
      <c r="E118" s="211">
        <v>520598</v>
      </c>
      <c r="F118" s="177"/>
      <c r="G118" s="211">
        <v>70310</v>
      </c>
      <c r="H118" s="177"/>
      <c r="I118" s="211">
        <v>95900</v>
      </c>
    </row>
    <row r="119" spans="1:9" ht="18.75" customHeight="1" thickTop="1">
      <c r="A119" s="174"/>
      <c r="C119" s="212"/>
      <c r="D119" s="177"/>
      <c r="E119" s="212"/>
      <c r="F119" s="177"/>
      <c r="G119" s="212"/>
      <c r="H119" s="177"/>
      <c r="I119" s="212"/>
    </row>
    <row r="120" spans="1:9" ht="18.75" customHeight="1">
      <c r="A120" s="185" t="s">
        <v>107</v>
      </c>
    </row>
    <row r="121" spans="1:9" ht="18.75" customHeight="1">
      <c r="A121" s="188" t="s">
        <v>108</v>
      </c>
      <c r="C121" s="48">
        <v>422205</v>
      </c>
      <c r="D121" s="48"/>
      <c r="E121" s="48">
        <v>454434</v>
      </c>
      <c r="F121" s="48"/>
      <c r="G121" s="48">
        <v>70310</v>
      </c>
      <c r="H121" s="48"/>
      <c r="I121" s="48">
        <v>99194</v>
      </c>
    </row>
    <row r="122" spans="1:9" ht="18.75" customHeight="1">
      <c r="A122" s="166" t="s">
        <v>109</v>
      </c>
      <c r="C122" s="48">
        <v>26571</v>
      </c>
      <c r="D122" s="48"/>
      <c r="E122" s="48">
        <v>39535</v>
      </c>
      <c r="F122" s="48"/>
      <c r="G122" s="48">
        <v>0</v>
      </c>
      <c r="H122" s="48"/>
      <c r="I122" s="48">
        <v>0</v>
      </c>
    </row>
    <row r="123" spans="1:9" ht="18.75" customHeight="1" thickBot="1">
      <c r="A123" s="185"/>
      <c r="C123" s="215">
        <v>448776</v>
      </c>
      <c r="D123" s="187"/>
      <c r="E123" s="215">
        <v>493969</v>
      </c>
      <c r="F123" s="187"/>
      <c r="G123" s="215">
        <v>70310</v>
      </c>
      <c r="H123" s="187"/>
      <c r="I123" s="215">
        <v>99194</v>
      </c>
    </row>
    <row r="124" spans="1:9" ht="18.75" customHeight="1" thickTop="1">
      <c r="A124" s="185"/>
      <c r="C124" s="183"/>
      <c r="D124" s="183"/>
      <c r="E124" s="183"/>
      <c r="F124" s="183"/>
      <c r="G124" s="183"/>
      <c r="H124" s="183"/>
      <c r="I124" s="183"/>
    </row>
    <row r="125" spans="1:9" ht="18.75" customHeight="1">
      <c r="A125" s="185" t="s">
        <v>110</v>
      </c>
      <c r="B125" s="179"/>
      <c r="C125" s="152"/>
      <c r="D125" s="152"/>
      <c r="E125" s="152"/>
      <c r="F125" s="152"/>
      <c r="G125" s="152"/>
      <c r="H125" s="152"/>
      <c r="I125" s="152"/>
    </row>
    <row r="126" spans="1:9" ht="18.75" customHeight="1">
      <c r="A126" s="188" t="s">
        <v>111</v>
      </c>
      <c r="B126" s="179"/>
      <c r="C126" s="146">
        <v>438567</v>
      </c>
      <c r="D126" s="163"/>
      <c r="E126" s="146">
        <v>478998</v>
      </c>
      <c r="F126" s="163"/>
      <c r="G126" s="132">
        <v>70310</v>
      </c>
      <c r="H126" s="163"/>
      <c r="I126" s="132">
        <v>95900</v>
      </c>
    </row>
    <row r="127" spans="1:9" ht="18.75" customHeight="1">
      <c r="A127" s="166" t="s">
        <v>112</v>
      </c>
      <c r="B127" s="179"/>
      <c r="C127" s="146">
        <v>27871</v>
      </c>
      <c r="D127" s="163"/>
      <c r="E127" s="146">
        <v>41600</v>
      </c>
      <c r="F127" s="163"/>
      <c r="G127" s="132">
        <v>0</v>
      </c>
      <c r="H127" s="48"/>
      <c r="I127" s="132">
        <v>0</v>
      </c>
    </row>
    <row r="128" spans="1:9" ht="18.75" customHeight="1" thickBot="1">
      <c r="A128" s="185"/>
      <c r="B128" s="179"/>
      <c r="C128" s="162">
        <v>466438</v>
      </c>
      <c r="D128" s="152"/>
      <c r="E128" s="162">
        <v>520598</v>
      </c>
      <c r="F128" s="152"/>
      <c r="G128" s="162">
        <v>70310</v>
      </c>
      <c r="H128" s="152"/>
      <c r="I128" s="162">
        <v>95900</v>
      </c>
    </row>
    <row r="129" spans="1:9" ht="18.75" customHeight="1" thickTop="1">
      <c r="A129" s="185"/>
      <c r="C129" s="183"/>
      <c r="D129" s="183"/>
      <c r="E129" s="183"/>
      <c r="F129" s="183"/>
      <c r="G129" s="183"/>
      <c r="H129" s="183"/>
      <c r="I129" s="183"/>
    </row>
    <row r="130" spans="1:9" ht="18.75" customHeight="1">
      <c r="A130" s="185" t="s">
        <v>113</v>
      </c>
    </row>
    <row r="131" spans="1:9" ht="18.5" customHeight="1" thickBot="1">
      <c r="A131" s="169" t="s">
        <v>114</v>
      </c>
      <c r="B131" s="179"/>
      <c r="C131" s="216">
        <v>6.5000000000000002E-2</v>
      </c>
      <c r="D131" s="217"/>
      <c r="E131" s="216">
        <v>7.0000000000000007E-2</v>
      </c>
      <c r="F131" s="217"/>
      <c r="G131" s="216">
        <v>1.0999999999999999E-2</v>
      </c>
      <c r="H131" s="217"/>
      <c r="I131" s="216">
        <v>1.4999999999999999E-2</v>
      </c>
    </row>
    <row r="132" spans="1:9" ht="18.75" customHeight="1" thickTop="1">
      <c r="B132" s="179"/>
      <c r="C132" s="168"/>
      <c r="D132" s="217"/>
      <c r="E132" s="168"/>
      <c r="F132" s="217"/>
      <c r="G132" s="168"/>
      <c r="H132" s="217"/>
      <c r="I132" s="168"/>
    </row>
  </sheetData>
  <mergeCells count="36">
    <mergeCell ref="C108:I108"/>
    <mergeCell ref="C104:E104"/>
    <mergeCell ref="G104:I104"/>
    <mergeCell ref="G105:I105"/>
    <mergeCell ref="C106:E106"/>
    <mergeCell ref="G106:I106"/>
    <mergeCell ref="C105:E105"/>
    <mergeCell ref="C72:E72"/>
    <mergeCell ref="G72:I72"/>
    <mergeCell ref="C74:I74"/>
    <mergeCell ref="C103:E103"/>
    <mergeCell ref="G103:I103"/>
    <mergeCell ref="C69:E69"/>
    <mergeCell ref="G69:I69"/>
    <mergeCell ref="C70:E70"/>
    <mergeCell ref="G70:I70"/>
    <mergeCell ref="C71:E71"/>
    <mergeCell ref="G71:I71"/>
    <mergeCell ref="C41:I41"/>
    <mergeCell ref="C9:I9"/>
    <mergeCell ref="C36:E36"/>
    <mergeCell ref="G36:I36"/>
    <mergeCell ref="C37:E37"/>
    <mergeCell ref="G37:I37"/>
    <mergeCell ref="C4:E4"/>
    <mergeCell ref="G4:I4"/>
    <mergeCell ref="C5:E5"/>
    <mergeCell ref="G5:I5"/>
    <mergeCell ref="C6:E6"/>
    <mergeCell ref="G6:I6"/>
    <mergeCell ref="C7:E7"/>
    <mergeCell ref="G7:I7"/>
    <mergeCell ref="C38:E38"/>
    <mergeCell ref="G38:I38"/>
    <mergeCell ref="C39:E39"/>
    <mergeCell ref="G39:I39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3" manualBreakCount="3">
    <brk id="32" max="16383" man="1"/>
    <brk id="65" max="16383" man="1"/>
    <brk id="9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pane="topRight" activeCell="D123" sqref="D123"/>
      <selection pane="bottomLeft" activeCell="D123" sqref="D123"/>
      <selection pane="bottomRight" activeCell="L28" sqref="L28"/>
    </sheetView>
  </sheetViews>
  <sheetFormatPr defaultColWidth="9.09765625" defaultRowHeight="23.25" customHeight="1"/>
  <cols>
    <col min="1" max="1" width="16.69921875" style="4" bestFit="1" customWidth="1"/>
    <col min="2" max="2" width="1.09765625" style="2" customWidth="1"/>
    <col min="3" max="3" width="56.69921875" style="4" customWidth="1"/>
    <col min="4" max="4" width="6.59765625" style="6" customWidth="1"/>
    <col min="5" max="5" width="0.8984375" style="2" customWidth="1"/>
    <col min="6" max="6" width="8.69921875" style="2" customWidth="1"/>
    <col min="7" max="7" width="0.8984375" style="2" customWidth="1"/>
    <col min="8" max="8" width="7.8984375" style="2" customWidth="1"/>
    <col min="9" max="9" width="0.8984375" style="2" customWidth="1"/>
    <col min="10" max="10" width="7.8984375" style="48" customWidth="1"/>
    <col min="11" max="11" width="0.8984375" style="2" customWidth="1"/>
    <col min="12" max="12" width="7.8984375" style="2" customWidth="1"/>
    <col min="13" max="13" width="0.8984375" style="2" customWidth="1"/>
    <col min="14" max="14" width="7.8984375" style="2" customWidth="1"/>
    <col min="15" max="15" width="0.8984375" style="2" customWidth="1"/>
    <col min="16" max="16" width="7.8984375" style="2" customWidth="1"/>
    <col min="17" max="17" width="0.8984375" style="2" customWidth="1"/>
    <col min="18" max="18" width="6.09765625" style="2" customWidth="1"/>
    <col min="19" max="19" width="0.8984375" style="2" customWidth="1"/>
    <col min="20" max="20" width="7.8984375" style="2" customWidth="1"/>
    <col min="21" max="21" width="0.8984375" style="2" customWidth="1"/>
    <col min="22" max="22" width="13.8984375" style="48" customWidth="1"/>
    <col min="23" max="23" width="0.8984375" style="2" customWidth="1"/>
    <col min="24" max="24" width="9.09765625" style="48" customWidth="1"/>
    <col min="25" max="25" width="0.8984375" style="2" customWidth="1"/>
    <col min="26" max="26" width="9.8984375" style="2" customWidth="1"/>
    <col min="27" max="27" width="0.8984375" style="2" customWidth="1"/>
    <col min="28" max="28" width="7.3984375" style="48" customWidth="1"/>
    <col min="29" max="29" width="0.8984375" style="2" customWidth="1"/>
    <col min="30" max="30" width="7.3984375" style="48" customWidth="1"/>
    <col min="31" max="31" width="0.8984375" style="2" customWidth="1"/>
    <col min="32" max="32" width="6" style="48" customWidth="1"/>
    <col min="33" max="33" width="0.8984375" style="2" customWidth="1"/>
    <col min="34" max="34" width="14.09765625" style="2" customWidth="1"/>
    <col min="35" max="35" width="0.8984375" style="2" customWidth="1"/>
    <col min="36" max="36" width="11.69921875" style="2" customWidth="1"/>
    <col min="37" max="37" width="0.8984375" style="2" customWidth="1"/>
    <col min="38" max="38" width="9.59765625" style="2" customWidth="1"/>
    <col min="39" max="39" width="0.8984375" style="2" customWidth="1"/>
    <col min="40" max="40" width="10.69921875" style="48" customWidth="1"/>
    <col min="41" max="41" width="0.8984375" style="2" customWidth="1"/>
    <col min="42" max="42" width="11.8984375" style="48" customWidth="1"/>
    <col min="43" max="43" width="0.8984375" style="132" customWidth="1"/>
    <col min="44" max="44" width="8.59765625" style="48" customWidth="1"/>
    <col min="45" max="45" width="0.8984375" style="132" customWidth="1"/>
    <col min="46" max="46" width="8.8984375" style="48" customWidth="1"/>
    <col min="47" max="48" width="1.3984375" style="2" customWidth="1"/>
    <col min="49" max="16384" width="9.09765625" style="2"/>
  </cols>
  <sheetData>
    <row r="1" spans="1:49" s="19" customFormat="1" ht="19" customHeight="1">
      <c r="A1" s="4"/>
      <c r="C1" s="20" t="s">
        <v>118</v>
      </c>
      <c r="D1" s="23"/>
      <c r="J1" s="107"/>
      <c r="V1" s="107"/>
      <c r="X1" s="107"/>
      <c r="AB1" s="107"/>
      <c r="AD1" s="107"/>
      <c r="AF1" s="107"/>
      <c r="AN1" s="107"/>
      <c r="AP1" s="107"/>
      <c r="AQ1" s="128"/>
      <c r="AR1" s="107"/>
      <c r="AS1" s="128"/>
      <c r="AT1" s="107"/>
    </row>
    <row r="2" spans="1:49" s="21" customFormat="1" ht="19" customHeight="1">
      <c r="A2" s="4"/>
      <c r="C2" s="26" t="s">
        <v>119</v>
      </c>
      <c r="D2" s="22"/>
      <c r="J2" s="108"/>
      <c r="V2" s="108"/>
      <c r="X2" s="108"/>
      <c r="AB2" s="108"/>
      <c r="AD2" s="108"/>
      <c r="AF2" s="108"/>
      <c r="AN2" s="108"/>
      <c r="AP2" s="108"/>
      <c r="AQ2" s="129"/>
      <c r="AR2" s="108"/>
      <c r="AS2" s="129"/>
      <c r="AT2" s="108"/>
    </row>
    <row r="3" spans="1:49" s="21" customFormat="1" ht="19" customHeight="1">
      <c r="A3" s="4"/>
      <c r="C3" s="252"/>
      <c r="D3" s="252"/>
      <c r="E3" s="252"/>
      <c r="F3" s="252"/>
      <c r="G3" s="252"/>
      <c r="H3" s="252"/>
      <c r="I3" s="252"/>
      <c r="J3" s="252"/>
      <c r="K3" s="252"/>
      <c r="V3" s="108"/>
      <c r="X3" s="108"/>
      <c r="AB3" s="108"/>
      <c r="AD3" s="108"/>
      <c r="AF3" s="108"/>
      <c r="AN3" s="108"/>
      <c r="AP3" s="108"/>
      <c r="AQ3" s="129"/>
      <c r="AR3" s="108"/>
      <c r="AS3" s="129"/>
      <c r="AT3" s="108"/>
    </row>
    <row r="4" spans="1:49" ht="19" customHeight="1">
      <c r="F4" s="253" t="s">
        <v>120</v>
      </c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</row>
    <row r="5" spans="1:49" ht="19" customHeight="1">
      <c r="D5" s="4"/>
      <c r="E5" s="6"/>
      <c r="G5" s="86"/>
      <c r="H5" s="3"/>
      <c r="I5" s="3"/>
      <c r="J5" s="109"/>
      <c r="K5" s="3"/>
      <c r="L5" s="3"/>
      <c r="M5" s="3"/>
      <c r="N5" s="3"/>
      <c r="O5" s="3"/>
      <c r="P5" s="3"/>
      <c r="Q5" s="3"/>
      <c r="R5" s="249" t="s">
        <v>121</v>
      </c>
      <c r="S5" s="249"/>
      <c r="T5" s="249"/>
      <c r="U5" s="249"/>
      <c r="V5" s="249"/>
      <c r="W5" s="3"/>
      <c r="X5" s="249" t="s">
        <v>122</v>
      </c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Q5" s="48"/>
      <c r="AS5" s="48"/>
    </row>
    <row r="6" spans="1:49" ht="19" customHeight="1">
      <c r="D6" s="4"/>
      <c r="E6" s="6"/>
      <c r="G6" s="86"/>
      <c r="H6" s="3"/>
      <c r="I6" s="3"/>
      <c r="J6" s="10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9"/>
      <c r="W6" s="3"/>
      <c r="X6" s="109"/>
      <c r="Y6" s="49"/>
      <c r="Z6" s="49"/>
      <c r="AA6" s="49"/>
      <c r="AB6" s="121"/>
      <c r="AC6" s="51"/>
      <c r="AD6" s="121"/>
      <c r="AE6" s="51"/>
      <c r="AF6" s="121"/>
      <c r="AG6" s="49"/>
      <c r="AH6" s="3"/>
      <c r="AI6" s="49"/>
      <c r="AJ6" s="3"/>
      <c r="AK6" s="49"/>
      <c r="AL6" s="49"/>
      <c r="AM6" s="49"/>
      <c r="AN6" s="110"/>
      <c r="AQ6" s="48"/>
      <c r="AS6" s="48"/>
    </row>
    <row r="7" spans="1:49" ht="19" customHeight="1">
      <c r="D7" s="4"/>
      <c r="E7" s="6"/>
      <c r="F7" s="3" t="s">
        <v>123</v>
      </c>
      <c r="G7" s="86"/>
      <c r="H7" s="3"/>
      <c r="I7" s="3"/>
      <c r="J7" s="109"/>
      <c r="K7" s="3"/>
      <c r="L7" s="3" t="s">
        <v>124</v>
      </c>
      <c r="M7" s="3"/>
      <c r="N7" s="3"/>
      <c r="O7" s="3"/>
      <c r="P7" s="3"/>
      <c r="Q7" s="3"/>
      <c r="R7" s="3"/>
      <c r="S7" s="3"/>
      <c r="T7" s="3"/>
      <c r="U7" s="3"/>
      <c r="V7" s="109"/>
      <c r="W7" s="3"/>
      <c r="X7" s="109"/>
      <c r="Y7" s="49"/>
      <c r="Z7" s="49"/>
      <c r="AA7" s="49"/>
      <c r="AB7" s="109"/>
      <c r="AC7" s="3"/>
      <c r="AD7" s="109"/>
      <c r="AE7" s="3"/>
      <c r="AF7" s="109"/>
      <c r="AG7" s="49"/>
      <c r="AH7" s="3" t="s">
        <v>125</v>
      </c>
      <c r="AI7" s="49"/>
      <c r="AK7" s="49"/>
      <c r="AL7" s="49"/>
      <c r="AM7" s="49"/>
      <c r="AN7" s="110" t="s">
        <v>126</v>
      </c>
      <c r="AQ7" s="48"/>
      <c r="AS7" s="48"/>
    </row>
    <row r="8" spans="1:49" ht="19" customHeight="1">
      <c r="A8" s="1"/>
      <c r="B8" s="86"/>
      <c r="D8" s="4"/>
      <c r="E8" s="6"/>
      <c r="F8" s="3" t="s">
        <v>127</v>
      </c>
      <c r="G8" s="86"/>
      <c r="H8" s="3"/>
      <c r="I8" s="3"/>
      <c r="J8" s="109"/>
      <c r="K8" s="3"/>
      <c r="L8" s="3" t="s">
        <v>128</v>
      </c>
      <c r="M8" s="3"/>
      <c r="N8" s="3"/>
      <c r="O8" s="3"/>
      <c r="P8" s="3"/>
      <c r="Q8" s="3"/>
      <c r="R8" s="3"/>
      <c r="S8" s="3"/>
      <c r="T8" s="3"/>
      <c r="U8" s="3"/>
      <c r="V8" s="109"/>
      <c r="W8" s="3"/>
      <c r="X8" s="109"/>
      <c r="Y8" s="3"/>
      <c r="Z8" s="49"/>
      <c r="AA8" s="3"/>
      <c r="AB8" s="110"/>
      <c r="AC8" s="3"/>
      <c r="AD8" s="110"/>
      <c r="AE8" s="3"/>
      <c r="AF8" s="110"/>
      <c r="AG8" s="3"/>
      <c r="AH8" s="3" t="s">
        <v>129</v>
      </c>
      <c r="AI8" s="3"/>
      <c r="AJ8" s="3" t="s">
        <v>130</v>
      </c>
      <c r="AK8" s="3"/>
      <c r="AL8" s="3"/>
      <c r="AM8" s="3"/>
      <c r="AN8" s="110" t="s">
        <v>131</v>
      </c>
      <c r="AO8" s="7"/>
      <c r="AP8" s="110" t="s">
        <v>59</v>
      </c>
      <c r="AQ8" s="130"/>
      <c r="AR8" s="131"/>
      <c r="AT8" s="131"/>
      <c r="AU8" s="86"/>
    </row>
    <row r="9" spans="1:49" ht="19" customHeight="1">
      <c r="D9" s="3"/>
      <c r="E9" s="7"/>
      <c r="F9" s="3" t="s">
        <v>132</v>
      </c>
      <c r="H9" s="3"/>
      <c r="I9" s="3"/>
      <c r="J9" s="110" t="s">
        <v>124</v>
      </c>
      <c r="K9" s="3"/>
      <c r="L9" s="3" t="s">
        <v>133</v>
      </c>
      <c r="M9" s="3"/>
      <c r="N9" s="3" t="s">
        <v>134</v>
      </c>
      <c r="O9" s="3"/>
      <c r="P9" s="3"/>
      <c r="Q9" s="3"/>
      <c r="R9" s="3"/>
      <c r="T9" s="3" t="s">
        <v>135</v>
      </c>
      <c r="V9" s="110"/>
      <c r="W9" s="3"/>
      <c r="X9" s="110" t="s">
        <v>136</v>
      </c>
      <c r="Y9" s="3"/>
      <c r="Z9" s="3" t="s">
        <v>137</v>
      </c>
      <c r="AD9" s="110" t="s">
        <v>138</v>
      </c>
      <c r="AE9" s="3"/>
      <c r="AF9" s="110" t="s">
        <v>139</v>
      </c>
      <c r="AG9" s="3"/>
      <c r="AH9" s="3" t="s">
        <v>140</v>
      </c>
      <c r="AI9" s="3"/>
      <c r="AJ9" s="3" t="s">
        <v>141</v>
      </c>
      <c r="AK9" s="3"/>
      <c r="AL9" s="3"/>
      <c r="AM9" s="3"/>
      <c r="AN9" s="110" t="s">
        <v>142</v>
      </c>
      <c r="AP9" s="110" t="s">
        <v>143</v>
      </c>
      <c r="AQ9" s="109"/>
      <c r="AR9" s="110" t="s">
        <v>144</v>
      </c>
      <c r="AS9" s="109"/>
      <c r="AT9" s="110"/>
      <c r="AU9" s="3"/>
    </row>
    <row r="10" spans="1:49" ht="19" customHeight="1">
      <c r="D10" s="3"/>
      <c r="E10" s="7"/>
      <c r="F10" s="3" t="s">
        <v>145</v>
      </c>
      <c r="H10" s="3" t="s">
        <v>135</v>
      </c>
      <c r="I10" s="3"/>
      <c r="J10" s="110" t="s">
        <v>128</v>
      </c>
      <c r="K10" s="3"/>
      <c r="L10" s="3" t="s">
        <v>146</v>
      </c>
      <c r="M10" s="3"/>
      <c r="N10" s="3" t="s">
        <v>147</v>
      </c>
      <c r="O10" s="3"/>
      <c r="P10" s="3"/>
      <c r="Q10" s="3"/>
      <c r="R10" s="3" t="s">
        <v>148</v>
      </c>
      <c r="S10" s="3"/>
      <c r="T10" s="3" t="s">
        <v>145</v>
      </c>
      <c r="U10" s="3"/>
      <c r="V10" s="110" t="s">
        <v>149</v>
      </c>
      <c r="W10" s="3"/>
      <c r="X10" s="110" t="s">
        <v>150</v>
      </c>
      <c r="Y10" s="3"/>
      <c r="Z10" s="3" t="s">
        <v>151</v>
      </c>
      <c r="AB10" s="110" t="s">
        <v>152</v>
      </c>
      <c r="AC10" s="3"/>
      <c r="AD10" s="110" t="s">
        <v>153</v>
      </c>
      <c r="AE10" s="3"/>
      <c r="AF10" s="110" t="s">
        <v>154</v>
      </c>
      <c r="AG10" s="3"/>
      <c r="AH10" s="3" t="s">
        <v>155</v>
      </c>
      <c r="AI10" s="3"/>
      <c r="AJ10" s="3" t="s">
        <v>156</v>
      </c>
      <c r="AK10" s="3"/>
      <c r="AL10" s="3" t="s">
        <v>157</v>
      </c>
      <c r="AM10" s="3"/>
      <c r="AN10" s="110" t="s">
        <v>158</v>
      </c>
      <c r="AP10" s="110" t="s">
        <v>159</v>
      </c>
      <c r="AQ10" s="109"/>
      <c r="AR10" s="110" t="s">
        <v>160</v>
      </c>
      <c r="AS10" s="109"/>
      <c r="AT10" s="110" t="s">
        <v>126</v>
      </c>
      <c r="AU10" s="3"/>
    </row>
    <row r="11" spans="1:49" ht="19" customHeight="1">
      <c r="A11" s="1" t="s">
        <v>161</v>
      </c>
      <c r="D11" s="7" t="s">
        <v>7</v>
      </c>
      <c r="E11" s="7"/>
      <c r="F11" s="3" t="s">
        <v>162</v>
      </c>
      <c r="H11" s="3" t="s">
        <v>163</v>
      </c>
      <c r="I11" s="3"/>
      <c r="J11" s="110" t="s">
        <v>164</v>
      </c>
      <c r="K11" s="3"/>
      <c r="L11" s="3" t="s">
        <v>145</v>
      </c>
      <c r="M11" s="3"/>
      <c r="N11" s="3" t="s">
        <v>165</v>
      </c>
      <c r="O11" s="3"/>
      <c r="P11" s="3" t="s">
        <v>166</v>
      </c>
      <c r="Q11" s="3"/>
      <c r="R11" s="3" t="s">
        <v>167</v>
      </c>
      <c r="S11" s="3"/>
      <c r="T11" s="3" t="s">
        <v>167</v>
      </c>
      <c r="U11" s="3"/>
      <c r="V11" s="110" t="s">
        <v>168</v>
      </c>
      <c r="W11" s="3"/>
      <c r="X11" s="110" t="s">
        <v>169</v>
      </c>
      <c r="Y11" s="3"/>
      <c r="Z11" s="3" t="s">
        <v>170</v>
      </c>
      <c r="AB11" s="110" t="s">
        <v>167</v>
      </c>
      <c r="AC11" s="3"/>
      <c r="AD11" s="110" t="s">
        <v>167</v>
      </c>
      <c r="AE11" s="3"/>
      <c r="AF11" s="110" t="s">
        <v>167</v>
      </c>
      <c r="AG11" s="3"/>
      <c r="AH11" s="3" t="s">
        <v>171</v>
      </c>
      <c r="AI11" s="3"/>
      <c r="AJ11" s="3" t="s">
        <v>172</v>
      </c>
      <c r="AK11" s="3"/>
      <c r="AL11" s="3" t="s">
        <v>173</v>
      </c>
      <c r="AM11" s="3"/>
      <c r="AN11" s="127" t="s">
        <v>174</v>
      </c>
      <c r="AP11" s="133" t="s">
        <v>175</v>
      </c>
      <c r="AQ11" s="109"/>
      <c r="AR11" s="110" t="s">
        <v>176</v>
      </c>
      <c r="AS11" s="109"/>
      <c r="AT11" s="110" t="s">
        <v>174</v>
      </c>
      <c r="AU11" s="3"/>
    </row>
    <row r="12" spans="1:49" ht="19" customHeight="1">
      <c r="A12" s="30"/>
      <c r="B12" s="17"/>
      <c r="C12" s="1" t="s">
        <v>177</v>
      </c>
      <c r="D12" s="7"/>
      <c r="F12" s="251" t="s">
        <v>9</v>
      </c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7"/>
      <c r="AV12" s="6"/>
      <c r="AW12" s="3"/>
    </row>
    <row r="13" spans="1:49" ht="19" customHeight="1">
      <c r="A13" s="30"/>
      <c r="B13" s="17"/>
      <c r="C13" s="40" t="s">
        <v>178</v>
      </c>
      <c r="D13" s="7"/>
      <c r="E13" s="6"/>
      <c r="F13" s="8">
        <v>14550</v>
      </c>
      <c r="G13" s="8"/>
      <c r="H13" s="28">
        <v>0</v>
      </c>
      <c r="I13" s="8"/>
      <c r="J13" s="115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5">
        <v>8481</v>
      </c>
      <c r="W13" s="8"/>
      <c r="X13" s="115">
        <v>-129</v>
      </c>
      <c r="Y13" s="8"/>
      <c r="Z13" s="28">
        <v>0</v>
      </c>
      <c r="AA13" s="8"/>
      <c r="AB13" s="115">
        <v>434</v>
      </c>
      <c r="AC13" s="12"/>
      <c r="AD13" s="115">
        <v>0</v>
      </c>
      <c r="AE13" s="12"/>
      <c r="AF13" s="115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5">
        <f>X13+Z13+AB13+AH13+AL13+AJ13+AD13+AF13</f>
        <v>322</v>
      </c>
      <c r="AO13" s="73"/>
      <c r="AP13" s="115">
        <f>SUM(F13,H13,J13,L13,N13,P13,R13,T13,V13,AN13)</f>
        <v>26853</v>
      </c>
      <c r="AQ13" s="41"/>
      <c r="AR13" s="115">
        <v>2720</v>
      </c>
      <c r="AS13" s="41"/>
      <c r="AT13" s="115">
        <f>AP13+AR13</f>
        <v>29573</v>
      </c>
      <c r="AU13" s="8"/>
    </row>
    <row r="14" spans="1:49" s="87" customFormat="1" ht="19" customHeight="1">
      <c r="A14" s="100" t="s">
        <v>179</v>
      </c>
      <c r="B14" s="90"/>
      <c r="C14" s="101" t="s">
        <v>180</v>
      </c>
      <c r="D14" s="88">
        <v>3</v>
      </c>
      <c r="E14" s="92"/>
      <c r="F14" s="106">
        <v>0</v>
      </c>
      <c r="G14" s="10"/>
      <c r="H14" s="106">
        <v>0</v>
      </c>
      <c r="I14" s="102"/>
      <c r="J14" s="114">
        <v>0</v>
      </c>
      <c r="K14" s="102"/>
      <c r="L14" s="106">
        <v>0</v>
      </c>
      <c r="M14" s="102"/>
      <c r="N14" s="106">
        <v>0</v>
      </c>
      <c r="O14" s="102"/>
      <c r="P14" s="106">
        <v>0</v>
      </c>
      <c r="Q14" s="102"/>
      <c r="R14" s="106">
        <v>0</v>
      </c>
      <c r="S14" s="102"/>
      <c r="T14" s="106">
        <v>0</v>
      </c>
      <c r="U14" s="102"/>
      <c r="V14" s="114">
        <v>35</v>
      </c>
      <c r="W14" s="102"/>
      <c r="X14" s="114">
        <v>0</v>
      </c>
      <c r="Y14" s="102"/>
      <c r="Z14" s="106">
        <v>0</v>
      </c>
      <c r="AA14" s="102"/>
      <c r="AB14" s="114">
        <v>0</v>
      </c>
      <c r="AC14" s="118"/>
      <c r="AD14" s="114">
        <v>-35</v>
      </c>
      <c r="AE14" s="118"/>
      <c r="AF14" s="114">
        <v>0</v>
      </c>
      <c r="AG14" s="102"/>
      <c r="AH14" s="106">
        <v>0</v>
      </c>
      <c r="AI14" s="102"/>
      <c r="AJ14" s="106">
        <v>0</v>
      </c>
      <c r="AK14" s="102"/>
      <c r="AL14" s="106">
        <v>0</v>
      </c>
      <c r="AM14" s="102"/>
      <c r="AN14" s="114">
        <f t="shared" ref="AN14:AN15" si="0">X14+Z14+AB14+AH14+AL14+AJ14+AD14+AF14</f>
        <v>-35</v>
      </c>
      <c r="AO14" s="94"/>
      <c r="AP14" s="114">
        <f t="shared" ref="AP14:AP15" si="1">SUM(F14,H14,J14,L14,N14,P14,R14,T14,V14,AN14)</f>
        <v>0</v>
      </c>
      <c r="AQ14" s="120"/>
      <c r="AR14" s="114">
        <v>0</v>
      </c>
      <c r="AS14" s="120"/>
      <c r="AT14" s="114">
        <f t="shared" ref="AT14:AT15" si="2">AP14+AR14</f>
        <v>0</v>
      </c>
      <c r="AU14" s="102"/>
    </row>
    <row r="15" spans="1:49" ht="19" customHeight="1">
      <c r="A15" s="30"/>
      <c r="B15" s="17"/>
      <c r="C15" s="18" t="s">
        <v>181</v>
      </c>
      <c r="D15" s="7" t="s">
        <v>182</v>
      </c>
      <c r="E15" s="86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3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" customHeight="1">
      <c r="A16" s="30"/>
      <c r="B16" s="17"/>
      <c r="C16" s="5" t="s">
        <v>183</v>
      </c>
      <c r="D16" s="7"/>
      <c r="E16" s="86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3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" customHeight="1">
      <c r="A17" s="30"/>
      <c r="B17" s="17"/>
      <c r="D17" s="7"/>
      <c r="E17" s="86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" customHeight="1">
      <c r="A18" s="39" t="s">
        <v>184</v>
      </c>
      <c r="C18" s="5" t="s">
        <v>185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" customHeight="1">
      <c r="C19" s="45" t="s">
        <v>186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" customHeight="1">
      <c r="A20" s="30"/>
      <c r="B20" s="17"/>
      <c r="C20" s="2" t="s">
        <v>187</v>
      </c>
      <c r="D20" s="7" t="s">
        <v>188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3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" customHeight="1">
      <c r="A21" s="29"/>
      <c r="B21" s="69"/>
      <c r="C21" s="2" t="s">
        <v>189</v>
      </c>
      <c r="D21" s="7" t="s">
        <v>188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3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" customHeight="1">
      <c r="A22" s="30"/>
      <c r="B22" s="17"/>
      <c r="C22" s="2" t="s">
        <v>190</v>
      </c>
      <c r="D22" s="7" t="s">
        <v>188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3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" customHeight="1">
      <c r="A23" s="30"/>
      <c r="B23" s="17"/>
      <c r="C23" s="2" t="s">
        <v>191</v>
      </c>
      <c r="D23" s="7" t="s">
        <v>188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3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" customHeight="1">
      <c r="A24" s="1"/>
      <c r="B24" s="17"/>
      <c r="C24" s="2" t="s">
        <v>192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3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" customHeight="1">
      <c r="A25" s="1"/>
      <c r="B25" s="17"/>
      <c r="C25" s="45" t="s">
        <v>193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3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" customHeight="1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" customHeight="1">
      <c r="A27" s="39"/>
      <c r="B27" s="17"/>
      <c r="C27" s="45" t="s">
        <v>194</v>
      </c>
      <c r="D27" s="7">
        <v>5</v>
      </c>
      <c r="E27" s="3"/>
      <c r="F27" s="8"/>
      <c r="G27" s="8"/>
      <c r="H27" s="8"/>
      <c r="I27" s="8"/>
      <c r="J27" s="115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5"/>
      <c r="W27" s="42"/>
      <c r="X27" s="115"/>
      <c r="Y27" s="10"/>
      <c r="Z27" s="8"/>
      <c r="AA27" s="10"/>
      <c r="AB27" s="115"/>
      <c r="AC27" s="12"/>
      <c r="AD27" s="115"/>
      <c r="AE27" s="12"/>
      <c r="AF27" s="115"/>
      <c r="AG27" s="10"/>
      <c r="AH27" s="8"/>
      <c r="AI27" s="10"/>
      <c r="AJ27" s="8"/>
      <c r="AK27" s="10"/>
      <c r="AL27" s="8"/>
      <c r="AM27" s="10"/>
      <c r="AN27" s="115"/>
      <c r="AO27" s="8"/>
      <c r="AP27" s="115"/>
      <c r="AQ27" s="41"/>
      <c r="AR27" s="115"/>
      <c r="AS27" s="41"/>
      <c r="AT27" s="115"/>
    </row>
    <row r="28" spans="1:47" ht="19" customHeight="1">
      <c r="A28" s="30"/>
      <c r="B28" s="17"/>
      <c r="C28" s="2" t="s">
        <v>195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3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" customHeight="1">
      <c r="C29" s="2" t="s">
        <v>196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3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>
      <c r="A30" s="30"/>
      <c r="B30" s="17"/>
      <c r="C30" s="40" t="s">
        <v>197</v>
      </c>
      <c r="D30" s="31"/>
      <c r="E30" s="86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3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>
      <c r="A31" s="30"/>
      <c r="B31" s="17"/>
      <c r="C31" s="5" t="s">
        <v>198</v>
      </c>
      <c r="D31" s="31"/>
      <c r="E31" s="86"/>
      <c r="F31" s="103">
        <f>+F25+F30</f>
        <v>0</v>
      </c>
      <c r="G31" s="8"/>
      <c r="H31" s="103">
        <f>+H25+H30</f>
        <v>0</v>
      </c>
      <c r="I31" s="8"/>
      <c r="J31" s="137">
        <f>+J25+J30</f>
        <v>0</v>
      </c>
      <c r="K31" s="8"/>
      <c r="L31" s="103">
        <f>+L25+L30</f>
        <v>0</v>
      </c>
      <c r="M31" s="8"/>
      <c r="N31" s="103">
        <f>+N25+N30</f>
        <v>0</v>
      </c>
      <c r="O31" s="8"/>
      <c r="P31" s="103">
        <f>+P25+P30</f>
        <v>0</v>
      </c>
      <c r="Q31" s="8"/>
      <c r="R31" s="103">
        <f>+R25+R30</f>
        <v>0</v>
      </c>
      <c r="S31" s="8"/>
      <c r="T31" s="103">
        <f>+T25+T30</f>
        <v>0</v>
      </c>
      <c r="U31" s="8"/>
      <c r="V31" s="137">
        <f>+V25+V30</f>
        <v>-351</v>
      </c>
      <c r="W31" s="10"/>
      <c r="X31" s="137">
        <f>+X25+X30</f>
        <v>0</v>
      </c>
      <c r="Y31" s="8">
        <v>123</v>
      </c>
      <c r="Z31" s="103">
        <f>+Z25+Z30</f>
        <v>0</v>
      </c>
      <c r="AA31" s="8">
        <v>123</v>
      </c>
      <c r="AB31" s="137">
        <f>+AB25+AB30</f>
        <v>0</v>
      </c>
      <c r="AC31" s="8"/>
      <c r="AD31" s="137">
        <f>+AD25+AD30</f>
        <v>0</v>
      </c>
      <c r="AE31" s="8"/>
      <c r="AF31" s="137">
        <f>+AF25+AF30</f>
        <v>0</v>
      </c>
      <c r="AG31" s="8">
        <v>123</v>
      </c>
      <c r="AH31" s="103">
        <f>+AH25+AH30</f>
        <v>0</v>
      </c>
      <c r="AI31" s="8">
        <v>123</v>
      </c>
      <c r="AJ31" s="103">
        <f>+AJ25+AJ30</f>
        <v>0</v>
      </c>
      <c r="AK31" s="8">
        <v>123</v>
      </c>
      <c r="AL31" s="103">
        <f>+AL25+AL30</f>
        <v>0</v>
      </c>
      <c r="AM31" s="8">
        <v>123</v>
      </c>
      <c r="AN31" s="137">
        <f>X31+Z31+AB31+AH31+AL31+AJ31+AD31+AF31</f>
        <v>0</v>
      </c>
      <c r="AO31" s="73"/>
      <c r="AP31" s="137">
        <f>SUM(F31,H31,J31,L31,N31,P31,R31,T31,V31,AN31)</f>
        <v>-351</v>
      </c>
      <c r="AQ31" s="41"/>
      <c r="AR31" s="103">
        <f>+AR25+AR30</f>
        <v>0</v>
      </c>
      <c r="AS31" s="41"/>
      <c r="AT31" s="137">
        <f>AP31+AR31</f>
        <v>-351</v>
      </c>
    </row>
    <row r="32" spans="1:47" s="5" customFormat="1" ht="19" customHeight="1">
      <c r="A32" s="30"/>
      <c r="B32" s="17"/>
      <c r="C32" s="40"/>
      <c r="D32" s="31"/>
      <c r="E32" s="86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" customHeight="1">
      <c r="A33" s="30"/>
      <c r="B33" s="17"/>
      <c r="C33" s="1" t="s">
        <v>199</v>
      </c>
      <c r="D33" s="7"/>
      <c r="E33" s="86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" customHeight="1">
      <c r="A34" s="39" t="s">
        <v>200</v>
      </c>
      <c r="B34" s="17"/>
      <c r="C34" s="4" t="s">
        <v>201</v>
      </c>
      <c r="D34" s="7"/>
      <c r="E34" s="86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3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" customHeight="1">
      <c r="A35" s="39" t="s">
        <v>202</v>
      </c>
      <c r="B35" s="17"/>
      <c r="C35" s="4" t="s">
        <v>203</v>
      </c>
      <c r="D35" s="7"/>
      <c r="E35" s="86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3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" customHeight="1">
      <c r="A36" s="30"/>
      <c r="B36" s="17"/>
      <c r="C36" s="1" t="s">
        <v>106</v>
      </c>
      <c r="D36" s="7"/>
      <c r="E36" s="86"/>
      <c r="F36" s="105">
        <f>SUM(F34:F35)</f>
        <v>0</v>
      </c>
      <c r="G36" s="8"/>
      <c r="H36" s="105">
        <f>SUM(H34:H35)</f>
        <v>0</v>
      </c>
      <c r="I36" s="8"/>
      <c r="J36" s="105">
        <f>SUM(J34:J35)</f>
        <v>0</v>
      </c>
      <c r="K36" s="8"/>
      <c r="L36" s="105">
        <f>SUM(L34:L35)</f>
        <v>0</v>
      </c>
      <c r="M36" s="8"/>
      <c r="N36" s="105">
        <f>SUM(N34:N35)</f>
        <v>0</v>
      </c>
      <c r="O36" s="8"/>
      <c r="P36" s="105">
        <f>SUM(P34:P35)</f>
        <v>0</v>
      </c>
      <c r="Q36" s="8"/>
      <c r="R36" s="105">
        <f>SUM(R34:R35)</f>
        <v>0</v>
      </c>
      <c r="S36" s="8"/>
      <c r="T36" s="105">
        <f>SUM(T34:T35)</f>
        <v>0</v>
      </c>
      <c r="U36" s="8"/>
      <c r="V36" s="105">
        <f>SUM(V34:V35)</f>
        <v>2004</v>
      </c>
      <c r="W36" s="8"/>
      <c r="X36" s="105">
        <f>SUM(X34:X35)</f>
        <v>248</v>
      </c>
      <c r="Y36" s="8"/>
      <c r="Z36" s="105">
        <f>SUM(Z34:Z35)</f>
        <v>0</v>
      </c>
      <c r="AA36" s="8"/>
      <c r="AB36" s="105">
        <f>SUM(AB34:AB35)</f>
        <v>73</v>
      </c>
      <c r="AC36" s="8"/>
      <c r="AD36" s="105">
        <f>SUM(AD34:AD35)</f>
        <v>9</v>
      </c>
      <c r="AE36" s="8"/>
      <c r="AF36" s="105">
        <f>SUM(AF34:AF35)</f>
        <v>62</v>
      </c>
      <c r="AG36" s="8"/>
      <c r="AH36" s="105">
        <f>SUM(AH34:AH35)</f>
        <v>0</v>
      </c>
      <c r="AI36" s="8"/>
      <c r="AJ36" s="105">
        <f>SUM(AJ34:AJ35)</f>
        <v>0</v>
      </c>
      <c r="AK36" s="8"/>
      <c r="AL36" s="105">
        <f>SUM(AL34:AL35)</f>
        <v>0</v>
      </c>
      <c r="AM36" s="8"/>
      <c r="AN36" s="105">
        <f>SUM(AN34:AN35)</f>
        <v>392</v>
      </c>
      <c r="AO36" s="73"/>
      <c r="AP36" s="105">
        <f>SUM(AP34:AP35)</f>
        <v>2396</v>
      </c>
      <c r="AQ36" s="41"/>
      <c r="AR36" s="105">
        <f>SUM(AR34:AR35)</f>
        <v>134</v>
      </c>
      <c r="AS36" s="41"/>
      <c r="AT36" s="105">
        <f>SUM(AT34:AT35)</f>
        <v>2530</v>
      </c>
      <c r="AU36" s="8"/>
    </row>
    <row r="37" spans="1:48" s="5" customFormat="1" ht="19" customHeight="1">
      <c r="A37" s="30"/>
      <c r="B37" s="17"/>
      <c r="C37" s="1"/>
      <c r="D37" s="7"/>
      <c r="E37" s="86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" customHeight="1">
      <c r="A38" s="30"/>
      <c r="B38" s="17"/>
      <c r="C38" s="4" t="s">
        <v>204</v>
      </c>
      <c r="D38" s="7"/>
      <c r="E38" s="86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3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" customHeight="1">
      <c r="C39" s="2" t="s">
        <v>205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3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" customHeight="1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" customHeight="1" thickBot="1">
      <c r="C41" s="5" t="s">
        <v>206</v>
      </c>
      <c r="D41" s="7"/>
      <c r="E41" s="3"/>
      <c r="F41" s="13">
        <f>+F16+F31+F36+F38+F39</f>
        <v>14550</v>
      </c>
      <c r="G41" s="8"/>
      <c r="H41" s="104">
        <f>+H16+H31+H36+H38+H39</f>
        <v>0</v>
      </c>
      <c r="I41" s="8"/>
      <c r="J41" s="47">
        <f>+J16+J31+J36+J38+J39</f>
        <v>3500</v>
      </c>
      <c r="K41" s="8"/>
      <c r="L41" s="104">
        <f>+L16+L31+L36+L38+L39</f>
        <v>0</v>
      </c>
      <c r="M41" s="8"/>
      <c r="N41" s="104">
        <f>+N16+N31+N36+N38+N39</f>
        <v>0</v>
      </c>
      <c r="O41" s="8"/>
      <c r="P41" s="104">
        <f>+P16+P31+P36+P38+P39</f>
        <v>0</v>
      </c>
      <c r="Q41" s="8"/>
      <c r="R41" s="104">
        <f>+R16+R31+R36+R38+R39</f>
        <v>0</v>
      </c>
      <c r="S41" s="8"/>
      <c r="T41" s="104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4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4">
        <f>+AH16+AH31+AH36+AH38+AH39</f>
        <v>0</v>
      </c>
      <c r="AI41" s="8"/>
      <c r="AJ41" s="104">
        <f>+AJ16+AJ31+AJ36+AJ38+AJ39</f>
        <v>0</v>
      </c>
      <c r="AK41" s="8"/>
      <c r="AL41" s="104">
        <f>+AL16+AL31+AL36+AL38+AL39</f>
        <v>0</v>
      </c>
      <c r="AM41" s="8"/>
      <c r="AN41" s="47">
        <f>X41+Z41+AB41+AH41+AL41+AJ41+AD41+AF41</f>
        <v>679</v>
      </c>
      <c r="AO41" s="73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" customHeight="1">
      <c r="A43" s="54"/>
      <c r="B43" s="52"/>
      <c r="C43" s="55" t="s">
        <v>207</v>
      </c>
      <c r="D43" s="56"/>
      <c r="E43" s="57"/>
      <c r="F43" s="58"/>
      <c r="G43" s="59"/>
      <c r="H43" s="58"/>
      <c r="I43" s="58"/>
      <c r="J43" s="111"/>
      <c r="K43" s="58"/>
      <c r="L43" s="58"/>
      <c r="M43" s="58"/>
      <c r="N43" s="58"/>
      <c r="O43" s="58"/>
      <c r="P43" s="58"/>
      <c r="Q43" s="60"/>
      <c r="R43" s="59"/>
      <c r="S43" s="59"/>
      <c r="T43" s="59"/>
      <c r="U43" s="59"/>
      <c r="V43" s="122"/>
      <c r="W43" s="14"/>
      <c r="X43" s="115"/>
      <c r="Y43" s="14"/>
      <c r="Z43" s="14"/>
      <c r="AA43" s="14"/>
      <c r="AB43" s="115"/>
      <c r="AC43" s="14"/>
      <c r="AD43" s="115"/>
      <c r="AE43" s="14"/>
      <c r="AF43" s="115"/>
      <c r="AG43" s="14"/>
      <c r="AH43" s="14"/>
      <c r="AI43" s="14"/>
      <c r="AJ43" s="14"/>
      <c r="AK43" s="14"/>
      <c r="AL43" s="14"/>
      <c r="AM43" s="14"/>
      <c r="AN43" s="115"/>
      <c r="AO43" s="14"/>
      <c r="AP43" s="115"/>
      <c r="AQ43" s="41"/>
      <c r="AR43" s="115"/>
      <c r="AS43" s="41"/>
      <c r="AT43" s="115"/>
      <c r="AU43" s="14"/>
    </row>
    <row r="44" spans="1:48" ht="18.75" customHeight="1">
      <c r="A44" s="65"/>
      <c r="C44" s="16" t="s">
        <v>208</v>
      </c>
      <c r="D44" s="16"/>
      <c r="E44" s="86"/>
      <c r="F44" s="15"/>
      <c r="H44" s="15"/>
      <c r="I44" s="15"/>
      <c r="J44" s="112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3"/>
      <c r="W44" s="14"/>
      <c r="X44" s="115"/>
      <c r="Y44" s="14"/>
      <c r="Z44" s="14"/>
      <c r="AA44" s="14"/>
      <c r="AB44" s="115"/>
      <c r="AC44" s="14"/>
      <c r="AD44" s="115"/>
      <c r="AE44" s="14"/>
      <c r="AF44" s="115"/>
      <c r="AG44" s="14"/>
      <c r="AH44" s="14"/>
      <c r="AI44" s="14"/>
      <c r="AJ44" s="14"/>
      <c r="AK44" s="14"/>
      <c r="AL44" s="14"/>
      <c r="AM44" s="14"/>
      <c r="AN44" s="115"/>
      <c r="AO44" s="14"/>
      <c r="AP44" s="115"/>
      <c r="AQ44" s="41"/>
      <c r="AR44" s="115"/>
      <c r="AS44" s="41"/>
      <c r="AT44" s="115"/>
      <c r="AU44" s="14"/>
      <c r="AV44" s="6"/>
    </row>
    <row r="45" spans="1:48" s="3" customFormat="1" ht="19" customHeight="1" thickBot="1">
      <c r="A45" s="61"/>
      <c r="B45" s="53"/>
      <c r="C45" s="67" t="s">
        <v>209</v>
      </c>
      <c r="D45" s="68"/>
      <c r="E45" s="62"/>
      <c r="F45" s="63"/>
      <c r="G45" s="63"/>
      <c r="H45" s="63"/>
      <c r="I45" s="63"/>
      <c r="J45" s="11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124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" customHeight="1">
      <c r="A46" s="30"/>
      <c r="B46" s="17"/>
      <c r="C46" s="16"/>
      <c r="D46" s="16"/>
      <c r="E46" s="86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5"/>
      <c r="W46" s="14"/>
      <c r="X46" s="115"/>
      <c r="Y46" s="14"/>
      <c r="Z46" s="14"/>
      <c r="AA46" s="14"/>
      <c r="AB46" s="115"/>
      <c r="AC46" s="14"/>
      <c r="AD46" s="115"/>
      <c r="AE46" s="14"/>
      <c r="AF46" s="115"/>
      <c r="AG46" s="14"/>
      <c r="AH46" s="14"/>
      <c r="AI46" s="14"/>
      <c r="AJ46" s="14"/>
      <c r="AK46" s="14"/>
      <c r="AL46" s="14"/>
      <c r="AM46" s="14"/>
      <c r="AN46" s="115"/>
      <c r="AO46" s="14"/>
      <c r="AP46" s="115"/>
      <c r="AQ46" s="41"/>
      <c r="AR46" s="115"/>
      <c r="AS46" s="41"/>
      <c r="AT46" s="115"/>
      <c r="AU46" s="14"/>
      <c r="AV46" s="6"/>
    </row>
    <row r="47" spans="1:48" s="19" customFormat="1" ht="19" customHeight="1">
      <c r="A47" s="30"/>
      <c r="B47" s="70"/>
      <c r="C47" s="20" t="s">
        <v>118</v>
      </c>
      <c r="D47" s="23"/>
      <c r="J47" s="107"/>
      <c r="V47" s="107"/>
      <c r="X47" s="107"/>
      <c r="AB47" s="107"/>
      <c r="AD47" s="107"/>
      <c r="AF47" s="107"/>
      <c r="AN47" s="107"/>
      <c r="AP47" s="107"/>
      <c r="AQ47" s="128"/>
      <c r="AR47" s="107"/>
      <c r="AS47" s="128"/>
      <c r="AT47" s="107"/>
      <c r="AV47" s="25"/>
    </row>
    <row r="48" spans="1:48" s="26" customFormat="1" ht="19" customHeight="1">
      <c r="A48" s="29"/>
      <c r="B48" s="71"/>
      <c r="C48" s="26" t="s">
        <v>119</v>
      </c>
      <c r="D48" s="22"/>
      <c r="E48" s="21"/>
      <c r="F48" s="21"/>
      <c r="G48" s="21"/>
      <c r="H48" s="21"/>
      <c r="I48" s="21"/>
      <c r="J48" s="10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08"/>
      <c r="W48" s="21"/>
      <c r="X48" s="108"/>
      <c r="Y48" s="21"/>
      <c r="Z48" s="21"/>
      <c r="AA48" s="21"/>
      <c r="AB48" s="108"/>
      <c r="AC48" s="21"/>
      <c r="AD48" s="108"/>
      <c r="AE48" s="21"/>
      <c r="AF48" s="108"/>
      <c r="AG48" s="21"/>
      <c r="AH48" s="21"/>
      <c r="AI48" s="21"/>
      <c r="AJ48" s="21"/>
      <c r="AK48" s="21"/>
      <c r="AL48" s="21"/>
      <c r="AM48" s="21"/>
      <c r="AN48" s="108"/>
      <c r="AO48" s="21"/>
      <c r="AP48" s="108"/>
      <c r="AQ48" s="129"/>
      <c r="AR48" s="108"/>
      <c r="AS48" s="129"/>
      <c r="AT48" s="108"/>
      <c r="AU48" s="21"/>
      <c r="AV48" s="24"/>
    </row>
    <row r="49" spans="1:49" s="21" customFormat="1" ht="19" customHeight="1">
      <c r="A49" s="30"/>
      <c r="B49" s="72"/>
      <c r="C49" s="252"/>
      <c r="D49" s="252"/>
      <c r="E49" s="252"/>
      <c r="F49" s="252"/>
      <c r="G49" s="252"/>
      <c r="H49" s="252"/>
      <c r="I49" s="252"/>
      <c r="J49" s="252"/>
      <c r="K49" s="252"/>
      <c r="V49" s="108"/>
      <c r="X49" s="108"/>
      <c r="AB49" s="108"/>
      <c r="AD49" s="108"/>
      <c r="AF49" s="108"/>
      <c r="AN49" s="108"/>
      <c r="AP49" s="108"/>
      <c r="AQ49" s="129"/>
      <c r="AR49" s="108"/>
      <c r="AS49" s="129"/>
      <c r="AT49" s="108"/>
      <c r="AV49" s="24"/>
    </row>
    <row r="50" spans="1:49" ht="19" customHeight="1">
      <c r="F50" s="247" t="s">
        <v>120</v>
      </c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  <c r="AA50" s="248"/>
      <c r="AB50" s="248"/>
      <c r="AC50" s="248"/>
      <c r="AD50" s="248"/>
      <c r="AE50" s="248"/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</row>
    <row r="51" spans="1:49" ht="19" customHeight="1">
      <c r="D51" s="4"/>
      <c r="E51" s="6"/>
      <c r="G51" s="86"/>
      <c r="H51" s="3"/>
      <c r="I51" s="3"/>
      <c r="J51" s="109"/>
      <c r="K51" s="3"/>
      <c r="L51" s="3"/>
      <c r="M51" s="3"/>
      <c r="N51" s="3"/>
      <c r="O51" s="3"/>
      <c r="P51" s="3"/>
      <c r="Q51" s="3"/>
      <c r="R51" s="249" t="s">
        <v>121</v>
      </c>
      <c r="S51" s="249"/>
      <c r="T51" s="249"/>
      <c r="U51" s="249"/>
      <c r="V51" s="249"/>
      <c r="W51" s="3"/>
      <c r="X51" s="249" t="s">
        <v>122</v>
      </c>
      <c r="Y51" s="250"/>
      <c r="Z51" s="250"/>
      <c r="AA51" s="250"/>
      <c r="AB51" s="250"/>
      <c r="AC51" s="250"/>
      <c r="AD51" s="250"/>
      <c r="AE51" s="250"/>
      <c r="AF51" s="250"/>
      <c r="AG51" s="250"/>
      <c r="AH51" s="250"/>
      <c r="AI51" s="250"/>
      <c r="AJ51" s="250"/>
      <c r="AK51" s="250"/>
      <c r="AL51" s="250"/>
      <c r="AM51" s="250"/>
      <c r="AN51" s="250"/>
      <c r="AQ51" s="48"/>
      <c r="AS51" s="48"/>
    </row>
    <row r="52" spans="1:49" ht="19" customHeight="1">
      <c r="D52" s="4"/>
      <c r="E52" s="6"/>
      <c r="G52" s="86"/>
      <c r="H52" s="3"/>
      <c r="I52" s="3"/>
      <c r="J52" s="10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9"/>
      <c r="W52" s="3"/>
      <c r="X52" s="109"/>
      <c r="Y52" s="49"/>
      <c r="Z52" s="49"/>
      <c r="AA52" s="49"/>
      <c r="AB52" s="121"/>
      <c r="AC52" s="51"/>
      <c r="AD52" s="121"/>
      <c r="AE52" s="51"/>
      <c r="AF52" s="121"/>
      <c r="AG52" s="49"/>
      <c r="AH52" s="3"/>
      <c r="AI52" s="49"/>
      <c r="AJ52" s="3"/>
      <c r="AK52" s="49"/>
      <c r="AL52" s="49"/>
      <c r="AM52" s="49"/>
      <c r="AN52" s="110"/>
      <c r="AQ52" s="48"/>
      <c r="AS52" s="48"/>
    </row>
    <row r="53" spans="1:49" ht="19" customHeight="1">
      <c r="D53" s="4"/>
      <c r="E53" s="6"/>
      <c r="F53" s="3" t="s">
        <v>123</v>
      </c>
      <c r="G53" s="86"/>
      <c r="H53" s="3"/>
      <c r="I53" s="3"/>
      <c r="J53" s="109"/>
      <c r="K53" s="3"/>
      <c r="L53" s="3" t="s">
        <v>124</v>
      </c>
      <c r="M53" s="3"/>
      <c r="N53" s="3"/>
      <c r="O53" s="3"/>
      <c r="P53" s="3"/>
      <c r="Q53" s="3"/>
      <c r="R53" s="3"/>
      <c r="S53" s="3"/>
      <c r="T53" s="3"/>
      <c r="U53" s="3"/>
      <c r="V53" s="109"/>
      <c r="W53" s="3"/>
      <c r="X53" s="109"/>
      <c r="Y53" s="49"/>
      <c r="Z53" s="49"/>
      <c r="AA53" s="49"/>
      <c r="AB53" s="109"/>
      <c r="AC53" s="3"/>
      <c r="AD53" s="109"/>
      <c r="AE53" s="3"/>
      <c r="AF53" s="109"/>
      <c r="AG53" s="49"/>
      <c r="AH53" s="3" t="s">
        <v>125</v>
      </c>
      <c r="AI53" s="49"/>
      <c r="AK53" s="49"/>
      <c r="AL53" s="49"/>
      <c r="AM53" s="49"/>
      <c r="AN53" s="110" t="s">
        <v>126</v>
      </c>
      <c r="AQ53" s="48"/>
      <c r="AS53" s="48"/>
    </row>
    <row r="54" spans="1:49" ht="19" customHeight="1">
      <c r="A54" s="1"/>
      <c r="B54" s="86"/>
      <c r="D54" s="4"/>
      <c r="E54" s="6"/>
      <c r="F54" s="3" t="s">
        <v>127</v>
      </c>
      <c r="G54" s="86"/>
      <c r="H54" s="3"/>
      <c r="I54" s="3"/>
      <c r="J54" s="109"/>
      <c r="K54" s="3"/>
      <c r="L54" s="3" t="s">
        <v>128</v>
      </c>
      <c r="M54" s="3"/>
      <c r="N54" s="3"/>
      <c r="O54" s="3"/>
      <c r="P54" s="3"/>
      <c r="Q54" s="3"/>
      <c r="R54" s="3"/>
      <c r="S54" s="3"/>
      <c r="T54" s="3"/>
      <c r="U54" s="3"/>
      <c r="V54" s="109"/>
      <c r="W54" s="3"/>
      <c r="X54" s="109"/>
      <c r="Y54" s="3"/>
      <c r="Z54" s="49"/>
      <c r="AA54" s="3"/>
      <c r="AB54" s="110"/>
      <c r="AC54" s="3"/>
      <c r="AD54" s="110"/>
      <c r="AE54" s="3"/>
      <c r="AF54" s="110"/>
      <c r="AG54" s="3"/>
      <c r="AH54" s="3" t="s">
        <v>129</v>
      </c>
      <c r="AI54" s="3"/>
      <c r="AJ54" s="3" t="s">
        <v>130</v>
      </c>
      <c r="AK54" s="3"/>
      <c r="AL54" s="3"/>
      <c r="AM54" s="3"/>
      <c r="AN54" s="110" t="s">
        <v>131</v>
      </c>
      <c r="AO54" s="7"/>
      <c r="AP54" s="110" t="s">
        <v>59</v>
      </c>
      <c r="AQ54" s="130"/>
      <c r="AR54" s="131"/>
      <c r="AT54" s="131"/>
      <c r="AU54" s="86"/>
    </row>
    <row r="55" spans="1:49" ht="19" customHeight="1">
      <c r="D55" s="3"/>
      <c r="E55" s="7"/>
      <c r="F55" s="3" t="s">
        <v>132</v>
      </c>
      <c r="H55" s="3"/>
      <c r="I55" s="3"/>
      <c r="J55" s="110" t="s">
        <v>124</v>
      </c>
      <c r="K55" s="3"/>
      <c r="L55" s="3" t="s">
        <v>133</v>
      </c>
      <c r="M55" s="3"/>
      <c r="N55" s="3" t="s">
        <v>134</v>
      </c>
      <c r="O55" s="3"/>
      <c r="P55" s="3"/>
      <c r="Q55" s="3"/>
      <c r="R55" s="3"/>
      <c r="T55" s="3" t="s">
        <v>135</v>
      </c>
      <c r="V55" s="110"/>
      <c r="W55" s="3"/>
      <c r="X55" s="110" t="s">
        <v>136</v>
      </c>
      <c r="Y55" s="3"/>
      <c r="Z55" s="3" t="s">
        <v>137</v>
      </c>
      <c r="AD55" s="110" t="s">
        <v>138</v>
      </c>
      <c r="AE55" s="3"/>
      <c r="AF55" s="110" t="s">
        <v>139</v>
      </c>
      <c r="AG55" s="3"/>
      <c r="AH55" s="3" t="s">
        <v>140</v>
      </c>
      <c r="AI55" s="3"/>
      <c r="AJ55" s="3" t="s">
        <v>141</v>
      </c>
      <c r="AK55" s="3"/>
      <c r="AL55" s="3"/>
      <c r="AM55" s="3"/>
      <c r="AN55" s="110" t="s">
        <v>142</v>
      </c>
      <c r="AP55" s="110" t="s">
        <v>143</v>
      </c>
      <c r="AQ55" s="109"/>
      <c r="AR55" s="110" t="s">
        <v>144</v>
      </c>
      <c r="AS55" s="109"/>
      <c r="AT55" s="110"/>
      <c r="AU55" s="3"/>
    </row>
    <row r="56" spans="1:49" ht="19" customHeight="1">
      <c r="D56" s="3"/>
      <c r="E56" s="7"/>
      <c r="F56" s="3" t="s">
        <v>145</v>
      </c>
      <c r="H56" s="3" t="s">
        <v>135</v>
      </c>
      <c r="I56" s="3"/>
      <c r="J56" s="110" t="s">
        <v>128</v>
      </c>
      <c r="K56" s="3"/>
      <c r="L56" s="3" t="s">
        <v>146</v>
      </c>
      <c r="M56" s="3"/>
      <c r="N56" s="3" t="s">
        <v>147</v>
      </c>
      <c r="O56" s="3"/>
      <c r="P56" s="3"/>
      <c r="Q56" s="3"/>
      <c r="R56" s="3" t="s">
        <v>148</v>
      </c>
      <c r="S56" s="3"/>
      <c r="T56" s="3" t="s">
        <v>145</v>
      </c>
      <c r="U56" s="3"/>
      <c r="V56" s="110" t="s">
        <v>149</v>
      </c>
      <c r="W56" s="3"/>
      <c r="X56" s="110" t="s">
        <v>150</v>
      </c>
      <c r="Y56" s="3"/>
      <c r="Z56" s="3" t="s">
        <v>151</v>
      </c>
      <c r="AB56" s="110" t="s">
        <v>152</v>
      </c>
      <c r="AC56" s="3"/>
      <c r="AD56" s="110" t="s">
        <v>153</v>
      </c>
      <c r="AE56" s="3"/>
      <c r="AF56" s="110" t="s">
        <v>154</v>
      </c>
      <c r="AG56" s="3"/>
      <c r="AH56" s="3" t="s">
        <v>155</v>
      </c>
      <c r="AI56" s="3"/>
      <c r="AJ56" s="3" t="s">
        <v>156</v>
      </c>
      <c r="AK56" s="3"/>
      <c r="AL56" s="3" t="s">
        <v>157</v>
      </c>
      <c r="AM56" s="3"/>
      <c r="AN56" s="110" t="s">
        <v>158</v>
      </c>
      <c r="AP56" s="110" t="s">
        <v>159</v>
      </c>
      <c r="AQ56" s="109"/>
      <c r="AR56" s="110" t="s">
        <v>160</v>
      </c>
      <c r="AS56" s="109"/>
      <c r="AT56" s="110" t="s">
        <v>126</v>
      </c>
      <c r="AU56" s="3"/>
    </row>
    <row r="57" spans="1:49" ht="19" customHeight="1">
      <c r="A57" s="1" t="s">
        <v>161</v>
      </c>
      <c r="D57" s="7" t="s">
        <v>7</v>
      </c>
      <c r="E57" s="7"/>
      <c r="F57" s="3" t="s">
        <v>162</v>
      </c>
      <c r="H57" s="3" t="s">
        <v>163</v>
      </c>
      <c r="I57" s="3"/>
      <c r="J57" s="48" t="s">
        <v>164</v>
      </c>
      <c r="K57" s="3"/>
      <c r="L57" s="3" t="s">
        <v>145</v>
      </c>
      <c r="M57" s="3"/>
      <c r="N57" s="3" t="s">
        <v>165</v>
      </c>
      <c r="O57" s="3"/>
      <c r="P57" s="3" t="s">
        <v>166</v>
      </c>
      <c r="Q57" s="3"/>
      <c r="R57" s="3" t="s">
        <v>167</v>
      </c>
      <c r="S57" s="3"/>
      <c r="T57" s="3" t="s">
        <v>167</v>
      </c>
      <c r="U57" s="3"/>
      <c r="V57" s="110" t="s">
        <v>168</v>
      </c>
      <c r="W57" s="3"/>
      <c r="X57" s="110" t="s">
        <v>169</v>
      </c>
      <c r="Y57" s="3"/>
      <c r="Z57" s="3" t="s">
        <v>170</v>
      </c>
      <c r="AB57" s="110" t="s">
        <v>167</v>
      </c>
      <c r="AC57" s="3"/>
      <c r="AD57" s="110" t="s">
        <v>167</v>
      </c>
      <c r="AE57" s="3"/>
      <c r="AF57" s="110" t="s">
        <v>167</v>
      </c>
      <c r="AG57" s="3"/>
      <c r="AH57" s="3" t="s">
        <v>171</v>
      </c>
      <c r="AI57" s="3"/>
      <c r="AJ57" s="3" t="s">
        <v>172</v>
      </c>
      <c r="AK57" s="3"/>
      <c r="AL57" s="3" t="s">
        <v>173</v>
      </c>
      <c r="AM57" s="3"/>
      <c r="AN57" s="127" t="s">
        <v>174</v>
      </c>
      <c r="AP57" s="133" t="s">
        <v>175</v>
      </c>
      <c r="AQ57" s="109"/>
      <c r="AR57" s="110" t="s">
        <v>176</v>
      </c>
      <c r="AS57" s="109"/>
      <c r="AT57" s="110" t="s">
        <v>174</v>
      </c>
      <c r="AU57" s="3"/>
    </row>
    <row r="58" spans="1:49" ht="19" customHeight="1">
      <c r="A58" s="30"/>
      <c r="B58" s="17"/>
      <c r="C58" s="1" t="s">
        <v>210</v>
      </c>
      <c r="D58" s="7"/>
      <c r="F58" s="251" t="s">
        <v>9</v>
      </c>
      <c r="G58" s="251"/>
      <c r="H58" s="251"/>
      <c r="I58" s="251"/>
      <c r="J58" s="251"/>
      <c r="K58" s="251"/>
      <c r="L58" s="251"/>
      <c r="M58" s="251"/>
      <c r="N58" s="251"/>
      <c r="O58" s="251"/>
      <c r="P58" s="251"/>
      <c r="Q58" s="251"/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  <c r="AD58" s="251"/>
      <c r="AE58" s="251"/>
      <c r="AF58" s="251"/>
      <c r="AG58" s="251"/>
      <c r="AH58" s="251"/>
      <c r="AI58" s="251"/>
      <c r="AJ58" s="251"/>
      <c r="AK58" s="251"/>
      <c r="AL58" s="251"/>
      <c r="AM58" s="251"/>
      <c r="AN58" s="251"/>
      <c r="AO58" s="251"/>
      <c r="AP58" s="251"/>
      <c r="AQ58" s="251"/>
      <c r="AR58" s="251"/>
      <c r="AS58" s="251"/>
      <c r="AT58" s="251"/>
      <c r="AU58" s="7"/>
      <c r="AV58" s="6"/>
      <c r="AW58" s="3"/>
    </row>
    <row r="59" spans="1:49" ht="19" customHeight="1">
      <c r="A59" s="30"/>
      <c r="B59" s="17"/>
      <c r="C59" s="40" t="s">
        <v>211</v>
      </c>
      <c r="D59" s="7"/>
      <c r="E59" s="6"/>
      <c r="F59" s="73">
        <v>14550</v>
      </c>
      <c r="G59" s="73"/>
      <c r="H59" s="73">
        <v>0</v>
      </c>
      <c r="I59" s="73"/>
      <c r="J59" s="115">
        <v>3500</v>
      </c>
      <c r="K59" s="73"/>
      <c r="L59" s="73">
        <v>0</v>
      </c>
      <c r="M59" s="73"/>
      <c r="N59" s="73">
        <v>0</v>
      </c>
      <c r="O59" s="73"/>
      <c r="P59" s="73">
        <v>0</v>
      </c>
      <c r="Q59" s="73"/>
      <c r="R59" s="73">
        <v>0</v>
      </c>
      <c r="S59" s="73"/>
      <c r="T59" s="73">
        <v>-280</v>
      </c>
      <c r="U59" s="73"/>
      <c r="V59" s="115">
        <f>12923</f>
        <v>12923</v>
      </c>
      <c r="W59" s="73"/>
      <c r="X59" s="50">
        <v>143</v>
      </c>
      <c r="Y59" s="73"/>
      <c r="Z59" s="75">
        <v>0</v>
      </c>
      <c r="AA59" s="73"/>
      <c r="AB59" s="50">
        <f>490</f>
        <v>490</v>
      </c>
      <c r="AC59" s="75"/>
      <c r="AD59" s="50">
        <v>-26</v>
      </c>
      <c r="AE59" s="75"/>
      <c r="AF59" s="50">
        <v>96</v>
      </c>
      <c r="AG59" s="73"/>
      <c r="AH59" s="75">
        <v>0</v>
      </c>
      <c r="AI59" s="73"/>
      <c r="AJ59" s="75">
        <v>0</v>
      </c>
      <c r="AK59" s="73"/>
      <c r="AL59" s="75">
        <v>0</v>
      </c>
      <c r="AM59" s="73"/>
      <c r="AN59" s="50">
        <f>X59+Z59+AB59+AH59+AL59+AJ59+AD59+AF59</f>
        <v>703</v>
      </c>
      <c r="AO59" s="73"/>
      <c r="AP59" s="115">
        <f>SUM(F59,H59,J59,L59,N59,P59,R59,T59,V59,AN59)</f>
        <v>31396</v>
      </c>
      <c r="AQ59" s="41"/>
      <c r="AR59" s="115">
        <f>3044</f>
        <v>3044</v>
      </c>
      <c r="AS59" s="41"/>
      <c r="AT59" s="115">
        <f>AP59+AR59</f>
        <v>34440</v>
      </c>
      <c r="AU59" s="8"/>
    </row>
    <row r="60" spans="1:49" ht="19" customHeight="1">
      <c r="A60" s="39" t="s">
        <v>179</v>
      </c>
      <c r="B60" s="17"/>
      <c r="C60" s="18" t="s">
        <v>212</v>
      </c>
      <c r="D60" s="7">
        <v>3</v>
      </c>
      <c r="E60" s="86"/>
      <c r="F60" s="76">
        <v>0</v>
      </c>
      <c r="G60" s="74"/>
      <c r="H60" s="76">
        <v>0</v>
      </c>
      <c r="I60" s="74"/>
      <c r="J60" s="44">
        <v>0</v>
      </c>
      <c r="K60" s="74"/>
      <c r="L60" s="76">
        <v>0</v>
      </c>
      <c r="M60" s="74"/>
      <c r="N60" s="75">
        <v>0</v>
      </c>
      <c r="O60" s="74"/>
      <c r="P60" s="75">
        <v>0</v>
      </c>
      <c r="Q60" s="74"/>
      <c r="R60" s="75">
        <v>0</v>
      </c>
      <c r="S60" s="74"/>
      <c r="T60" s="75">
        <v>0</v>
      </c>
      <c r="U60" s="74"/>
      <c r="V60" s="44">
        <v>0</v>
      </c>
      <c r="W60" s="74"/>
      <c r="X60" s="50">
        <v>0</v>
      </c>
      <c r="Y60" s="74"/>
      <c r="Z60" s="75">
        <v>0</v>
      </c>
      <c r="AA60" s="74"/>
      <c r="AB60" s="50">
        <v>0</v>
      </c>
      <c r="AC60" s="75"/>
      <c r="AD60" s="50">
        <v>0</v>
      </c>
      <c r="AE60" s="75"/>
      <c r="AF60" s="50">
        <v>0</v>
      </c>
      <c r="AG60" s="74"/>
      <c r="AH60" s="75">
        <v>0</v>
      </c>
      <c r="AI60" s="74"/>
      <c r="AJ60" s="75">
        <v>0</v>
      </c>
      <c r="AK60" s="74"/>
      <c r="AL60" s="75">
        <v>0</v>
      </c>
      <c r="AM60" s="74"/>
      <c r="AN60" s="50">
        <f>X60+Z60+AB60+AH60+AL60+AJ60+AD60+AF60</f>
        <v>0</v>
      </c>
      <c r="AO60" s="74"/>
      <c r="AP60" s="50">
        <f>SUM(F60,H60,J60,L60,N60,P60,R60,T60,V60,AN60)</f>
        <v>0</v>
      </c>
      <c r="AQ60" s="44"/>
      <c r="AR60" s="44">
        <v>0</v>
      </c>
      <c r="AS60" s="44"/>
      <c r="AT60" s="115">
        <f>AP60+AR60</f>
        <v>0</v>
      </c>
      <c r="AU60" s="10"/>
    </row>
    <row r="61" spans="1:49" ht="19" customHeight="1">
      <c r="A61" s="30"/>
      <c r="B61" s="17"/>
      <c r="C61" s="40" t="s">
        <v>213</v>
      </c>
      <c r="D61" s="7"/>
      <c r="E61" s="86"/>
      <c r="F61" s="77">
        <f>SUM(F59:F60)</f>
        <v>14550</v>
      </c>
      <c r="G61" s="74"/>
      <c r="H61" s="77">
        <f>SUM(H59:H60)</f>
        <v>0</v>
      </c>
      <c r="I61" s="74"/>
      <c r="J61" s="134">
        <f>SUM(J59:J60)</f>
        <v>3500</v>
      </c>
      <c r="K61" s="74"/>
      <c r="L61" s="77">
        <f>SUM(L59:L60)</f>
        <v>0</v>
      </c>
      <c r="M61" s="74"/>
      <c r="N61" s="77">
        <f>SUM(N59:N60)</f>
        <v>0</v>
      </c>
      <c r="O61" s="74"/>
      <c r="P61" s="77">
        <f>SUM(P59:P60)</f>
        <v>0</v>
      </c>
      <c r="Q61" s="74"/>
      <c r="R61" s="77">
        <f>SUM(R59:R60)</f>
        <v>0</v>
      </c>
      <c r="S61" s="74"/>
      <c r="T61" s="77">
        <f>SUM(T59:T60)</f>
        <v>-280</v>
      </c>
      <c r="U61" s="74"/>
      <c r="V61" s="134">
        <f>SUM(V59:V60)</f>
        <v>12923</v>
      </c>
      <c r="W61" s="74"/>
      <c r="X61" s="134">
        <f>SUM(X59:X60)</f>
        <v>143</v>
      </c>
      <c r="Y61" s="74"/>
      <c r="Z61" s="77">
        <f>SUM(Z59:Z60)</f>
        <v>0</v>
      </c>
      <c r="AA61" s="74"/>
      <c r="AB61" s="134">
        <f>SUM(AB59:AB60)</f>
        <v>490</v>
      </c>
      <c r="AC61" s="73"/>
      <c r="AD61" s="134">
        <f>SUM(AD59:AD60)</f>
        <v>-26</v>
      </c>
      <c r="AE61" s="73"/>
      <c r="AF61" s="134">
        <f>SUM(AF59:AF60)</f>
        <v>96</v>
      </c>
      <c r="AG61" s="74"/>
      <c r="AH61" s="77">
        <f>SUM(AH59:AH60)</f>
        <v>0</v>
      </c>
      <c r="AI61" s="74"/>
      <c r="AJ61" s="77">
        <f>SUM(AJ59:AJ60)</f>
        <v>0</v>
      </c>
      <c r="AK61" s="74"/>
      <c r="AL61" s="77">
        <f>SUM(AL59:AL60)</f>
        <v>0</v>
      </c>
      <c r="AM61" s="74"/>
      <c r="AN61" s="134">
        <f t="shared" ref="AN61:AN63" si="15">X61+Z61+AB61+AH61+AL61+AJ61+AD61+AF61</f>
        <v>703</v>
      </c>
      <c r="AO61" s="74"/>
      <c r="AP61" s="134">
        <f>SUM(AP59:AP60)</f>
        <v>31396</v>
      </c>
      <c r="AQ61" s="44"/>
      <c r="AR61" s="134">
        <f>SUM(AR59:AR60)</f>
        <v>3044</v>
      </c>
      <c r="AS61" s="44"/>
      <c r="AT61" s="134">
        <f>SUM(AT59:AT60)</f>
        <v>34440</v>
      </c>
      <c r="AU61" s="10"/>
    </row>
    <row r="62" spans="1:49" s="87" customFormat="1" ht="19" customHeight="1">
      <c r="A62" s="89"/>
      <c r="B62" s="90"/>
      <c r="C62" s="101" t="s">
        <v>214</v>
      </c>
      <c r="D62" s="88"/>
      <c r="E62" s="92"/>
      <c r="F62" s="93">
        <v>0</v>
      </c>
      <c r="G62" s="74"/>
      <c r="H62" s="93">
        <v>0</v>
      </c>
      <c r="I62" s="99"/>
      <c r="J62" s="114">
        <v>0</v>
      </c>
      <c r="K62" s="99"/>
      <c r="L62" s="93">
        <v>0</v>
      </c>
      <c r="M62" s="99"/>
      <c r="N62" s="98">
        <v>0</v>
      </c>
      <c r="O62" s="99"/>
      <c r="P62" s="98">
        <v>0</v>
      </c>
      <c r="Q62" s="99"/>
      <c r="R62" s="98">
        <v>0</v>
      </c>
      <c r="S62" s="99"/>
      <c r="T62" s="98">
        <v>0</v>
      </c>
      <c r="U62" s="99"/>
      <c r="V62" s="114">
        <v>-104</v>
      </c>
      <c r="W62" s="99"/>
      <c r="X62" s="119">
        <v>0</v>
      </c>
      <c r="Y62" s="99"/>
      <c r="Z62" s="98">
        <v>0</v>
      </c>
      <c r="AA62" s="99"/>
      <c r="AB62" s="119">
        <v>0</v>
      </c>
      <c r="AC62" s="98"/>
      <c r="AD62" s="119">
        <v>0</v>
      </c>
      <c r="AE62" s="98"/>
      <c r="AF62" s="119">
        <v>3</v>
      </c>
      <c r="AG62" s="99"/>
      <c r="AH62" s="98">
        <v>0</v>
      </c>
      <c r="AI62" s="99"/>
      <c r="AJ62" s="98">
        <v>0</v>
      </c>
      <c r="AK62" s="99"/>
      <c r="AL62" s="98">
        <v>0</v>
      </c>
      <c r="AM62" s="99"/>
      <c r="AN62" s="119">
        <f>X62+Z62+AB62+AH62+AL62+AJ62+AD62+AF62</f>
        <v>3</v>
      </c>
      <c r="AO62" s="99"/>
      <c r="AP62" s="119">
        <f>SUM(F62,H62,J62,L62,N62,P62,R62,T62,V62,AN62)</f>
        <v>-101</v>
      </c>
      <c r="AQ62" s="114"/>
      <c r="AR62" s="114">
        <v>-16</v>
      </c>
      <c r="AS62" s="114"/>
      <c r="AT62" s="135">
        <f>AP62+AR62</f>
        <v>-117</v>
      </c>
      <c r="AU62" s="102"/>
    </row>
    <row r="63" spans="1:49" ht="19" customHeight="1">
      <c r="A63" s="39" t="s">
        <v>179</v>
      </c>
      <c r="B63" s="17"/>
      <c r="C63" s="18" t="s">
        <v>215</v>
      </c>
      <c r="D63" s="7">
        <v>3</v>
      </c>
      <c r="E63" s="86"/>
      <c r="F63" s="78">
        <v>0</v>
      </c>
      <c r="G63" s="74"/>
      <c r="H63" s="78">
        <v>0</v>
      </c>
      <c r="I63" s="74"/>
      <c r="J63" s="43">
        <v>0</v>
      </c>
      <c r="K63" s="74"/>
      <c r="L63" s="78">
        <v>0</v>
      </c>
      <c r="M63" s="74"/>
      <c r="N63" s="75">
        <v>0</v>
      </c>
      <c r="O63" s="74"/>
      <c r="P63" s="75">
        <v>0</v>
      </c>
      <c r="Q63" s="74"/>
      <c r="R63" s="75">
        <v>0</v>
      </c>
      <c r="S63" s="74"/>
      <c r="T63" s="75">
        <v>0</v>
      </c>
      <c r="U63" s="74"/>
      <c r="V63" s="125">
        <v>989</v>
      </c>
      <c r="W63" s="74"/>
      <c r="X63" s="50">
        <v>0</v>
      </c>
      <c r="Y63" s="74"/>
      <c r="Z63" s="75">
        <v>0</v>
      </c>
      <c r="AA63" s="74"/>
      <c r="AB63" s="50">
        <v>0</v>
      </c>
      <c r="AC63" s="75"/>
      <c r="AD63" s="50">
        <v>0</v>
      </c>
      <c r="AE63" s="75"/>
      <c r="AF63" s="50">
        <v>0</v>
      </c>
      <c r="AG63" s="74"/>
      <c r="AH63" s="75">
        <v>0</v>
      </c>
      <c r="AI63" s="74"/>
      <c r="AJ63" s="75">
        <v>0</v>
      </c>
      <c r="AK63" s="74"/>
      <c r="AL63" s="75">
        <v>0</v>
      </c>
      <c r="AM63" s="74"/>
      <c r="AN63" s="50">
        <f t="shared" si="15"/>
        <v>0</v>
      </c>
      <c r="AO63" s="74"/>
      <c r="AP63" s="136">
        <f>SUM(F63,H63,J63,L63,N63,P63,R63,T63,V63,AN63)</f>
        <v>989</v>
      </c>
      <c r="AQ63" s="44"/>
      <c r="AR63" s="125">
        <v>65</v>
      </c>
      <c r="AS63" s="44"/>
      <c r="AT63" s="125">
        <f>AP63+AR63</f>
        <v>1054</v>
      </c>
      <c r="AU63" s="10"/>
    </row>
    <row r="64" spans="1:49" s="5" customFormat="1" ht="19" customHeight="1">
      <c r="A64" s="30"/>
      <c r="B64" s="17"/>
      <c r="C64" s="5" t="s">
        <v>216</v>
      </c>
      <c r="D64" s="7"/>
      <c r="E64" s="86"/>
      <c r="F64" s="79">
        <f>SUM(F61:F63)</f>
        <v>14550</v>
      </c>
      <c r="G64" s="73"/>
      <c r="H64" s="79">
        <f>SUM(H61:H63)</f>
        <v>0</v>
      </c>
      <c r="I64" s="73"/>
      <c r="J64" s="37">
        <f>SUM(J61:J63)</f>
        <v>3500</v>
      </c>
      <c r="K64" s="73"/>
      <c r="L64" s="79">
        <f>SUM(L61:L63)</f>
        <v>0</v>
      </c>
      <c r="M64" s="73"/>
      <c r="N64" s="79">
        <f>SUM(N61:N63)</f>
        <v>0</v>
      </c>
      <c r="O64" s="73"/>
      <c r="P64" s="79">
        <f>SUM(P61:P63)</f>
        <v>0</v>
      </c>
      <c r="Q64" s="73"/>
      <c r="R64" s="79">
        <f>SUM(R61:R63)</f>
        <v>0</v>
      </c>
      <c r="S64" s="73"/>
      <c r="T64" s="79">
        <f>SUM(T61:T63)</f>
        <v>-280</v>
      </c>
      <c r="U64" s="73"/>
      <c r="V64" s="37">
        <f>SUM(V61:V63)</f>
        <v>13808</v>
      </c>
      <c r="W64" s="73"/>
      <c r="X64" s="37">
        <f>SUM(X61:X63)</f>
        <v>143</v>
      </c>
      <c r="Y64" s="74"/>
      <c r="Z64" s="79">
        <f>SUM(Z61:Z63)</f>
        <v>0</v>
      </c>
      <c r="AA64" s="74"/>
      <c r="AB64" s="37">
        <f>SUM(AB61:AB63)</f>
        <v>490</v>
      </c>
      <c r="AC64" s="73"/>
      <c r="AD64" s="37">
        <f>SUM(AD61:AD63)</f>
        <v>-26</v>
      </c>
      <c r="AE64" s="73"/>
      <c r="AF64" s="37">
        <f>SUM(AF61:AF63)</f>
        <v>99</v>
      </c>
      <c r="AG64" s="74"/>
      <c r="AH64" s="79">
        <f>SUM(AH61:AH63)</f>
        <v>0</v>
      </c>
      <c r="AI64" s="74"/>
      <c r="AJ64" s="79">
        <f>SUM(AJ61:AJ63)</f>
        <v>0</v>
      </c>
      <c r="AK64" s="74"/>
      <c r="AL64" s="79">
        <f>SUM(AL61:AL63)</f>
        <v>0</v>
      </c>
      <c r="AM64" s="74"/>
      <c r="AN64" s="37">
        <f>X64+Z64+AB64+AH64+AL64+AJ64+AD64+AF64</f>
        <v>706</v>
      </c>
      <c r="AO64" s="73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>
      <c r="A65" s="30"/>
      <c r="B65" s="17"/>
      <c r="D65" s="7"/>
      <c r="E65" s="86"/>
      <c r="F65" s="73"/>
      <c r="G65" s="73"/>
      <c r="H65" s="73"/>
      <c r="I65" s="73"/>
      <c r="J65" s="41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41"/>
      <c r="W65" s="73"/>
      <c r="X65" s="41"/>
      <c r="Y65" s="73"/>
      <c r="Z65" s="73"/>
      <c r="AA65" s="73"/>
      <c r="AB65" s="41"/>
      <c r="AC65" s="73"/>
      <c r="AD65" s="41"/>
      <c r="AE65" s="73"/>
      <c r="AF65" s="41"/>
      <c r="AG65" s="73"/>
      <c r="AH65" s="73"/>
      <c r="AI65" s="73"/>
      <c r="AJ65" s="73"/>
      <c r="AK65" s="73"/>
      <c r="AL65" s="73"/>
      <c r="AM65" s="73"/>
      <c r="AN65" s="41"/>
      <c r="AO65" s="73"/>
      <c r="AP65" s="41"/>
      <c r="AQ65" s="41"/>
      <c r="AR65" s="41"/>
      <c r="AS65" s="41"/>
      <c r="AT65" s="41"/>
      <c r="AU65" s="8"/>
    </row>
    <row r="66" spans="1:47" ht="19" customHeight="1">
      <c r="A66" s="39" t="s">
        <v>184</v>
      </c>
      <c r="C66" s="5" t="s">
        <v>185</v>
      </c>
      <c r="D66" s="7"/>
      <c r="E66" s="3"/>
      <c r="F66" s="74"/>
      <c r="G66" s="74"/>
      <c r="H66" s="74"/>
      <c r="I66" s="74"/>
      <c r="J66" s="50"/>
      <c r="K66" s="74"/>
      <c r="L66" s="74"/>
      <c r="M66" s="74"/>
      <c r="N66" s="74"/>
      <c r="O66" s="74"/>
      <c r="P66" s="74"/>
      <c r="Q66" s="74"/>
      <c r="R66" s="75"/>
      <c r="S66" s="74"/>
      <c r="T66" s="75"/>
      <c r="U66" s="74"/>
      <c r="V66" s="50"/>
      <c r="W66" s="76"/>
      <c r="X66" s="50"/>
      <c r="Y66" s="76"/>
      <c r="Z66" s="75"/>
      <c r="AA66" s="76"/>
      <c r="AB66" s="50"/>
      <c r="AC66" s="75"/>
      <c r="AD66" s="50"/>
      <c r="AE66" s="75"/>
      <c r="AF66" s="50"/>
      <c r="AG66" s="76"/>
      <c r="AH66" s="75"/>
      <c r="AI66" s="76"/>
      <c r="AJ66" s="75"/>
      <c r="AK66" s="76"/>
      <c r="AL66" s="75"/>
      <c r="AM66" s="76"/>
      <c r="AN66" s="50"/>
      <c r="AO66" s="74"/>
      <c r="AP66" s="50"/>
      <c r="AQ66" s="44"/>
      <c r="AR66" s="50"/>
      <c r="AS66" s="44"/>
      <c r="AT66" s="50"/>
      <c r="AU66" s="10"/>
    </row>
    <row r="67" spans="1:47" ht="19" customHeight="1">
      <c r="C67" s="45" t="s">
        <v>186</v>
      </c>
      <c r="D67" s="7"/>
      <c r="E67" s="3"/>
      <c r="F67" s="76"/>
      <c r="G67" s="74"/>
      <c r="H67" s="76"/>
      <c r="I67" s="74"/>
      <c r="J67" s="44"/>
      <c r="K67" s="74"/>
      <c r="L67" s="76"/>
      <c r="M67" s="74"/>
      <c r="N67" s="76"/>
      <c r="O67" s="74"/>
      <c r="P67" s="76"/>
      <c r="Q67" s="74"/>
      <c r="R67" s="76"/>
      <c r="S67" s="74"/>
      <c r="T67" s="76"/>
      <c r="U67" s="74"/>
      <c r="V67" s="44"/>
      <c r="W67" s="76"/>
      <c r="X67" s="44"/>
      <c r="Y67" s="76"/>
      <c r="Z67" s="76"/>
      <c r="AA67" s="76"/>
      <c r="AB67" s="44"/>
      <c r="AC67" s="76"/>
      <c r="AD67" s="44"/>
      <c r="AE67" s="76"/>
      <c r="AF67" s="44"/>
      <c r="AG67" s="76"/>
      <c r="AH67" s="76"/>
      <c r="AI67" s="76"/>
      <c r="AJ67" s="76"/>
      <c r="AK67" s="76"/>
      <c r="AL67" s="76"/>
      <c r="AM67" s="76"/>
      <c r="AN67" s="50"/>
      <c r="AO67" s="74"/>
      <c r="AP67" s="44"/>
      <c r="AQ67" s="44"/>
      <c r="AR67" s="44"/>
      <c r="AS67" s="44"/>
      <c r="AT67" s="44"/>
      <c r="AU67" s="10"/>
    </row>
    <row r="68" spans="1:47" ht="19" customHeight="1">
      <c r="A68" s="30"/>
      <c r="B68" s="17"/>
      <c r="C68" s="2" t="s">
        <v>187</v>
      </c>
      <c r="D68" s="7" t="s">
        <v>188</v>
      </c>
      <c r="E68" s="3"/>
      <c r="F68" s="74">
        <f>390+24</f>
        <v>414</v>
      </c>
      <c r="G68" s="74"/>
      <c r="H68" s="75">
        <v>0</v>
      </c>
      <c r="I68" s="74"/>
      <c r="J68" s="50">
        <f>1160+63</f>
        <v>1223</v>
      </c>
      <c r="K68" s="74"/>
      <c r="L68" s="75">
        <v>0</v>
      </c>
      <c r="M68" s="74"/>
      <c r="N68" s="75">
        <v>0</v>
      </c>
      <c r="O68" s="74"/>
      <c r="P68" s="75">
        <v>0</v>
      </c>
      <c r="Q68" s="74"/>
      <c r="R68" s="75">
        <v>0</v>
      </c>
      <c r="S68" s="74"/>
      <c r="T68" s="75">
        <v>0</v>
      </c>
      <c r="U68" s="74"/>
      <c r="V68" s="50">
        <v>120</v>
      </c>
      <c r="W68" s="76"/>
      <c r="X68" s="50">
        <v>0</v>
      </c>
      <c r="Y68" s="76"/>
      <c r="Z68" s="75">
        <v>0</v>
      </c>
      <c r="AA68" s="76"/>
      <c r="AB68" s="50">
        <v>0</v>
      </c>
      <c r="AC68" s="75"/>
      <c r="AD68" s="50">
        <v>0</v>
      </c>
      <c r="AE68" s="75"/>
      <c r="AF68" s="50">
        <v>0</v>
      </c>
      <c r="AG68" s="76"/>
      <c r="AH68" s="75">
        <v>0</v>
      </c>
      <c r="AI68" s="76"/>
      <c r="AJ68" s="75">
        <v>0</v>
      </c>
      <c r="AK68" s="76"/>
      <c r="AL68" s="75">
        <v>0</v>
      </c>
      <c r="AM68" s="76"/>
      <c r="AN68" s="50">
        <f t="shared" ref="AN68:AN74" si="16">X68+Z68+AB68+AH68+AL68+AJ68+AD68+AF68</f>
        <v>0</v>
      </c>
      <c r="AO68" s="74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5">
        <f t="shared" ref="AT68:AT73" si="18">AP68+AR68</f>
        <v>1757</v>
      </c>
      <c r="AU68" s="8"/>
    </row>
    <row r="69" spans="1:47" ht="19" customHeight="1">
      <c r="A69" s="30"/>
      <c r="B69" s="17"/>
      <c r="C69" s="2" t="s">
        <v>217</v>
      </c>
      <c r="D69" s="7"/>
      <c r="E69" s="3"/>
      <c r="F69" s="74"/>
      <c r="G69" s="74"/>
      <c r="H69" s="75"/>
      <c r="I69" s="74"/>
      <c r="J69" s="50"/>
      <c r="K69" s="74"/>
      <c r="L69" s="75"/>
      <c r="M69" s="74"/>
      <c r="N69" s="75"/>
      <c r="O69" s="74"/>
      <c r="P69" s="75"/>
      <c r="Q69" s="74"/>
      <c r="R69" s="75"/>
      <c r="S69" s="74"/>
      <c r="T69" s="75">
        <v>11</v>
      </c>
      <c r="U69" s="74"/>
      <c r="V69" s="50"/>
      <c r="W69" s="76"/>
      <c r="X69" s="50"/>
      <c r="Y69" s="76"/>
      <c r="Z69" s="75"/>
      <c r="AA69" s="76"/>
      <c r="AB69" s="50"/>
      <c r="AC69" s="75"/>
      <c r="AD69" s="50"/>
      <c r="AE69" s="75"/>
      <c r="AF69" s="50"/>
      <c r="AG69" s="76"/>
      <c r="AH69" s="75"/>
      <c r="AI69" s="76"/>
      <c r="AJ69" s="75">
        <v>109</v>
      </c>
      <c r="AK69" s="76"/>
      <c r="AL69" s="75">
        <v>0</v>
      </c>
      <c r="AM69" s="76"/>
      <c r="AN69" s="50">
        <f t="shared" si="16"/>
        <v>109</v>
      </c>
      <c r="AO69" s="74"/>
      <c r="AP69" s="50">
        <f t="shared" si="17"/>
        <v>120</v>
      </c>
      <c r="AQ69" s="44"/>
      <c r="AR69" s="50">
        <v>0</v>
      </c>
      <c r="AS69" s="44"/>
      <c r="AT69" s="115">
        <f t="shared" si="18"/>
        <v>120</v>
      </c>
      <c r="AU69" s="8"/>
    </row>
    <row r="70" spans="1:47" ht="19" customHeight="1">
      <c r="A70" s="29"/>
      <c r="B70" s="69"/>
      <c r="C70" s="2" t="s">
        <v>189</v>
      </c>
      <c r="D70" s="7" t="s">
        <v>188</v>
      </c>
      <c r="E70" s="3"/>
      <c r="F70" s="75">
        <v>15</v>
      </c>
      <c r="G70" s="74"/>
      <c r="H70" s="75">
        <v>0</v>
      </c>
      <c r="I70" s="74"/>
      <c r="J70" s="50">
        <v>35</v>
      </c>
      <c r="K70" s="75"/>
      <c r="L70" s="75">
        <v>0</v>
      </c>
      <c r="M70" s="74"/>
      <c r="N70" s="75">
        <v>0</v>
      </c>
      <c r="O70" s="73"/>
      <c r="P70" s="75">
        <v>0</v>
      </c>
      <c r="Q70" s="73"/>
      <c r="R70" s="75">
        <v>0</v>
      </c>
      <c r="S70" s="73"/>
      <c r="T70" s="75">
        <v>0</v>
      </c>
      <c r="U70" s="73"/>
      <c r="V70" s="50">
        <v>0</v>
      </c>
      <c r="W70" s="74"/>
      <c r="X70" s="50">
        <v>0</v>
      </c>
      <c r="Y70" s="74"/>
      <c r="Z70" s="75">
        <v>0</v>
      </c>
      <c r="AA70" s="74"/>
      <c r="AB70" s="50">
        <v>0</v>
      </c>
      <c r="AC70" s="75"/>
      <c r="AD70" s="50">
        <v>0</v>
      </c>
      <c r="AE70" s="75"/>
      <c r="AF70" s="50">
        <v>0</v>
      </c>
      <c r="AG70" s="74"/>
      <c r="AH70" s="75">
        <v>0</v>
      </c>
      <c r="AI70" s="74"/>
      <c r="AJ70" s="75">
        <v>0</v>
      </c>
      <c r="AK70" s="74"/>
      <c r="AL70" s="75">
        <v>0</v>
      </c>
      <c r="AM70" s="74"/>
      <c r="AN70" s="50">
        <f t="shared" si="16"/>
        <v>0</v>
      </c>
      <c r="AO70" s="73"/>
      <c r="AP70" s="50">
        <f t="shared" si="17"/>
        <v>50</v>
      </c>
      <c r="AQ70" s="41"/>
      <c r="AR70" s="44">
        <v>0</v>
      </c>
      <c r="AS70" s="41"/>
      <c r="AT70" s="115">
        <f t="shared" si="18"/>
        <v>50</v>
      </c>
      <c r="AU70" s="14"/>
    </row>
    <row r="71" spans="1:47" ht="19" customHeight="1">
      <c r="A71" s="30"/>
      <c r="B71" s="17"/>
      <c r="C71" s="2" t="s">
        <v>218</v>
      </c>
      <c r="D71" s="7" t="s">
        <v>188</v>
      </c>
      <c r="E71" s="3"/>
      <c r="F71" s="75">
        <v>0</v>
      </c>
      <c r="G71" s="74"/>
      <c r="H71" s="75">
        <v>0</v>
      </c>
      <c r="I71" s="74"/>
      <c r="J71" s="50">
        <v>19</v>
      </c>
      <c r="K71" s="74"/>
      <c r="L71" s="75">
        <v>0</v>
      </c>
      <c r="M71" s="74"/>
      <c r="N71" s="75">
        <v>0</v>
      </c>
      <c r="O71" s="74"/>
      <c r="P71" s="75">
        <v>0</v>
      </c>
      <c r="Q71" s="74"/>
      <c r="R71" s="75">
        <v>0</v>
      </c>
      <c r="S71" s="74"/>
      <c r="T71" s="75">
        <v>0</v>
      </c>
      <c r="U71" s="74"/>
      <c r="V71" s="50">
        <v>0</v>
      </c>
      <c r="W71" s="76"/>
      <c r="X71" s="50">
        <v>0</v>
      </c>
      <c r="Y71" s="74"/>
      <c r="Z71" s="75">
        <v>0</v>
      </c>
      <c r="AA71" s="74"/>
      <c r="AB71" s="50">
        <v>0</v>
      </c>
      <c r="AC71" s="75"/>
      <c r="AD71" s="50">
        <v>0</v>
      </c>
      <c r="AE71" s="75"/>
      <c r="AF71" s="50">
        <v>0</v>
      </c>
      <c r="AG71" s="74"/>
      <c r="AH71" s="75">
        <v>0</v>
      </c>
      <c r="AI71" s="74"/>
      <c r="AJ71" s="75">
        <v>0</v>
      </c>
      <c r="AK71" s="74"/>
      <c r="AL71" s="75">
        <v>0</v>
      </c>
      <c r="AM71" s="74"/>
      <c r="AN71" s="50">
        <f t="shared" si="16"/>
        <v>0</v>
      </c>
      <c r="AO71" s="73"/>
      <c r="AP71" s="50">
        <f t="shared" si="17"/>
        <v>19</v>
      </c>
      <c r="AQ71" s="44"/>
      <c r="AR71" s="50">
        <v>0</v>
      </c>
      <c r="AS71" s="44"/>
      <c r="AT71" s="115">
        <f t="shared" si="18"/>
        <v>19</v>
      </c>
      <c r="AU71" s="14"/>
    </row>
    <row r="72" spans="1:47" ht="19" customHeight="1">
      <c r="A72" s="30"/>
      <c r="B72" s="17"/>
      <c r="C72" s="2" t="s">
        <v>191</v>
      </c>
      <c r="D72" s="7" t="s">
        <v>188</v>
      </c>
      <c r="E72" s="3"/>
      <c r="F72" s="75">
        <v>0</v>
      </c>
      <c r="G72" s="74"/>
      <c r="H72" s="75">
        <v>0</v>
      </c>
      <c r="I72" s="74"/>
      <c r="J72" s="50">
        <v>0</v>
      </c>
      <c r="K72" s="74"/>
      <c r="L72" s="75">
        <v>0</v>
      </c>
      <c r="M72" s="74"/>
      <c r="N72" s="75">
        <v>0</v>
      </c>
      <c r="O72" s="74"/>
      <c r="P72" s="75">
        <v>0</v>
      </c>
      <c r="Q72" s="74"/>
      <c r="R72" s="75">
        <v>0</v>
      </c>
      <c r="S72" s="74"/>
      <c r="T72" s="75">
        <v>0</v>
      </c>
      <c r="U72" s="74"/>
      <c r="V72" s="50">
        <v>363</v>
      </c>
      <c r="W72" s="76"/>
      <c r="X72" s="50">
        <v>0</v>
      </c>
      <c r="Y72" s="76"/>
      <c r="Z72" s="75">
        <v>0</v>
      </c>
      <c r="AA72" s="76"/>
      <c r="AB72" s="50">
        <v>0</v>
      </c>
      <c r="AC72" s="75"/>
      <c r="AD72" s="50">
        <v>0</v>
      </c>
      <c r="AE72" s="75"/>
      <c r="AF72" s="50">
        <v>0</v>
      </c>
      <c r="AG72" s="76"/>
      <c r="AH72" s="75">
        <v>0</v>
      </c>
      <c r="AI72" s="76"/>
      <c r="AJ72" s="75">
        <v>0</v>
      </c>
      <c r="AK72" s="76"/>
      <c r="AL72" s="75">
        <v>0</v>
      </c>
      <c r="AM72" s="76"/>
      <c r="AN72" s="50">
        <f t="shared" si="16"/>
        <v>0</v>
      </c>
      <c r="AO72" s="74"/>
      <c r="AP72" s="50">
        <f t="shared" si="17"/>
        <v>363</v>
      </c>
      <c r="AQ72" s="44"/>
      <c r="AR72" s="50">
        <v>0</v>
      </c>
      <c r="AS72" s="44"/>
      <c r="AT72" s="115">
        <f t="shared" si="18"/>
        <v>363</v>
      </c>
      <c r="AU72" s="14"/>
    </row>
    <row r="73" spans="1:47" ht="19" customHeight="1">
      <c r="A73" s="1"/>
      <c r="B73" s="17"/>
      <c r="C73" s="2" t="s">
        <v>192</v>
      </c>
      <c r="D73" s="7">
        <v>22</v>
      </c>
      <c r="E73" s="3"/>
      <c r="F73" s="78">
        <v>0</v>
      </c>
      <c r="G73" s="73"/>
      <c r="H73" s="75">
        <v>0</v>
      </c>
      <c r="I73" s="73"/>
      <c r="J73" s="50">
        <v>0</v>
      </c>
      <c r="K73" s="73"/>
      <c r="L73" s="75">
        <v>0</v>
      </c>
      <c r="M73" s="73"/>
      <c r="N73" s="75">
        <v>0</v>
      </c>
      <c r="O73" s="73"/>
      <c r="P73" s="75">
        <v>0</v>
      </c>
      <c r="Q73" s="73"/>
      <c r="R73" s="75">
        <v>0</v>
      </c>
      <c r="S73" s="73"/>
      <c r="T73" s="75">
        <v>0</v>
      </c>
      <c r="U73" s="73"/>
      <c r="V73" s="50">
        <v>-1243</v>
      </c>
      <c r="W73" s="74"/>
      <c r="X73" s="50">
        <v>0</v>
      </c>
      <c r="Y73" s="74"/>
      <c r="Z73" s="75">
        <v>0</v>
      </c>
      <c r="AA73" s="74"/>
      <c r="AB73" s="50">
        <v>0</v>
      </c>
      <c r="AC73" s="75"/>
      <c r="AD73" s="50">
        <v>0</v>
      </c>
      <c r="AE73" s="75"/>
      <c r="AF73" s="50">
        <v>0</v>
      </c>
      <c r="AG73" s="74"/>
      <c r="AH73" s="75">
        <v>0</v>
      </c>
      <c r="AI73" s="74"/>
      <c r="AJ73" s="75">
        <v>0</v>
      </c>
      <c r="AK73" s="74"/>
      <c r="AL73" s="75">
        <v>0</v>
      </c>
      <c r="AM73" s="74"/>
      <c r="AN73" s="50">
        <f t="shared" si="16"/>
        <v>0</v>
      </c>
      <c r="AO73" s="73"/>
      <c r="AP73" s="50">
        <f t="shared" si="17"/>
        <v>-1243</v>
      </c>
      <c r="AQ73" s="41"/>
      <c r="AR73" s="50">
        <v>0</v>
      </c>
      <c r="AS73" s="41"/>
      <c r="AT73" s="115">
        <f t="shared" si="18"/>
        <v>-1243</v>
      </c>
      <c r="AU73" s="8"/>
    </row>
    <row r="74" spans="1:47" ht="19" customHeight="1">
      <c r="A74" s="1"/>
      <c r="B74" s="17"/>
      <c r="C74" s="45" t="s">
        <v>193</v>
      </c>
      <c r="D74" s="7"/>
      <c r="E74" s="3"/>
      <c r="F74" s="79">
        <f>SUM(F68:F73)</f>
        <v>429</v>
      </c>
      <c r="G74" s="73"/>
      <c r="H74" s="79">
        <f>SUM(H68:H73)</f>
        <v>0</v>
      </c>
      <c r="I74" s="73"/>
      <c r="J74" s="37">
        <f>SUM(J68:J73)</f>
        <v>1277</v>
      </c>
      <c r="K74" s="73"/>
      <c r="L74" s="79">
        <f>SUM(L68:L73)</f>
        <v>0</v>
      </c>
      <c r="M74" s="73"/>
      <c r="N74" s="79">
        <f>SUM(N68:N73)</f>
        <v>0</v>
      </c>
      <c r="O74" s="73"/>
      <c r="P74" s="79">
        <f>SUM(P68:P73)</f>
        <v>0</v>
      </c>
      <c r="Q74" s="73"/>
      <c r="R74" s="79">
        <f>SUM(R68:R73)</f>
        <v>0</v>
      </c>
      <c r="S74" s="73"/>
      <c r="T74" s="79">
        <f>SUM(T68:T73)</f>
        <v>11</v>
      </c>
      <c r="U74" s="73"/>
      <c r="V74" s="37">
        <f>SUM(V68:V73)</f>
        <v>-760</v>
      </c>
      <c r="W74" s="74"/>
      <c r="X74" s="37">
        <f>SUM(X68:X73)</f>
        <v>0</v>
      </c>
      <c r="Y74" s="74"/>
      <c r="Z74" s="79">
        <f>SUM(Z68:Z73)</f>
        <v>0</v>
      </c>
      <c r="AA74" s="74"/>
      <c r="AB74" s="37">
        <f>SUM(AB68:AB73)</f>
        <v>0</v>
      </c>
      <c r="AC74" s="73"/>
      <c r="AD74" s="37">
        <f>SUM(AD68:AD73)</f>
        <v>0</v>
      </c>
      <c r="AE74" s="73"/>
      <c r="AF74" s="37">
        <f>SUM(AF68:AF73)</f>
        <v>0</v>
      </c>
      <c r="AG74" s="74"/>
      <c r="AH74" s="79">
        <f>SUM(AH68:AH73)</f>
        <v>0</v>
      </c>
      <c r="AI74" s="74"/>
      <c r="AJ74" s="79">
        <f>SUM(AJ68:AJ73)</f>
        <v>109</v>
      </c>
      <c r="AK74" s="74"/>
      <c r="AL74" s="79">
        <f>SUM(AL68:AL73)</f>
        <v>0</v>
      </c>
      <c r="AM74" s="74"/>
      <c r="AN74" s="37">
        <f t="shared" si="16"/>
        <v>109</v>
      </c>
      <c r="AO74" s="73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>
      <c r="A75" s="1"/>
      <c r="B75" s="17"/>
      <c r="C75" s="5"/>
      <c r="D75" s="7"/>
      <c r="E75" s="3"/>
      <c r="F75" s="73"/>
      <c r="G75" s="73"/>
      <c r="H75" s="73"/>
      <c r="I75" s="73"/>
      <c r="J75" s="41"/>
      <c r="K75" s="73"/>
      <c r="L75" s="73"/>
      <c r="M75" s="73"/>
      <c r="N75" s="73"/>
      <c r="O75" s="73"/>
      <c r="P75" s="73"/>
      <c r="Q75" s="73"/>
      <c r="R75" s="76"/>
      <c r="S75" s="73"/>
      <c r="T75" s="76"/>
      <c r="U75" s="73"/>
      <c r="V75" s="41"/>
      <c r="W75" s="74"/>
      <c r="X75" s="44"/>
      <c r="Y75" s="74"/>
      <c r="Z75" s="76"/>
      <c r="AA75" s="74"/>
      <c r="AB75" s="44"/>
      <c r="AC75" s="76"/>
      <c r="AD75" s="44"/>
      <c r="AE75" s="76"/>
      <c r="AF75" s="44"/>
      <c r="AG75" s="74"/>
      <c r="AH75" s="76"/>
      <c r="AI75" s="74"/>
      <c r="AJ75" s="76"/>
      <c r="AK75" s="74"/>
      <c r="AL75" s="76"/>
      <c r="AM75" s="74"/>
      <c r="AN75" s="44"/>
      <c r="AO75" s="73"/>
      <c r="AP75" s="41"/>
      <c r="AQ75" s="41"/>
      <c r="AR75" s="44"/>
      <c r="AS75" s="41"/>
      <c r="AT75" s="41"/>
      <c r="AU75" s="8"/>
    </row>
    <row r="76" spans="1:47" ht="19" customHeight="1">
      <c r="A76" s="39"/>
      <c r="B76" s="17"/>
      <c r="C76" s="45" t="s">
        <v>194</v>
      </c>
      <c r="D76" s="7">
        <v>5</v>
      </c>
      <c r="E76" s="3"/>
      <c r="F76" s="73"/>
      <c r="G76" s="73"/>
      <c r="H76" s="73"/>
      <c r="I76" s="73"/>
      <c r="J76" s="115"/>
      <c r="K76" s="73"/>
      <c r="L76" s="73"/>
      <c r="M76" s="73"/>
      <c r="N76" s="73"/>
      <c r="O76" s="73"/>
      <c r="P76" s="73"/>
      <c r="Q76" s="73"/>
      <c r="R76" s="80"/>
      <c r="S76" s="73"/>
      <c r="T76" s="80"/>
      <c r="U76" s="73"/>
      <c r="V76" s="115"/>
      <c r="W76" s="81"/>
      <c r="X76" s="50"/>
      <c r="Y76" s="74"/>
      <c r="Z76" s="75"/>
      <c r="AA76" s="74"/>
      <c r="AB76" s="50"/>
      <c r="AC76" s="75"/>
      <c r="AD76" s="50"/>
      <c r="AE76" s="75"/>
      <c r="AF76" s="50"/>
      <c r="AG76" s="74"/>
      <c r="AH76" s="75"/>
      <c r="AI76" s="74"/>
      <c r="AJ76" s="75"/>
      <c r="AK76" s="74"/>
      <c r="AL76" s="75"/>
      <c r="AM76" s="74"/>
      <c r="AN76" s="50"/>
      <c r="AO76" s="73"/>
      <c r="AP76" s="115"/>
      <c r="AQ76" s="41"/>
      <c r="AR76" s="115"/>
      <c r="AS76" s="41"/>
      <c r="AT76" s="115"/>
    </row>
    <row r="77" spans="1:47" ht="19" customHeight="1">
      <c r="A77" s="30"/>
      <c r="B77" s="17"/>
      <c r="C77" s="2" t="s">
        <v>195</v>
      </c>
      <c r="D77" s="7"/>
      <c r="E77" s="3"/>
      <c r="F77" s="76">
        <v>0</v>
      </c>
      <c r="G77" s="73"/>
      <c r="H77" s="76">
        <v>0</v>
      </c>
      <c r="I77" s="73"/>
      <c r="J77" s="44">
        <v>0</v>
      </c>
      <c r="K77" s="73"/>
      <c r="L77" s="76">
        <v>0</v>
      </c>
      <c r="M77" s="73"/>
      <c r="N77" s="75">
        <v>0</v>
      </c>
      <c r="O77" s="73"/>
      <c r="P77" s="75">
        <v>0</v>
      </c>
      <c r="Q77" s="73"/>
      <c r="R77" s="75">
        <v>0</v>
      </c>
      <c r="S77" s="73"/>
      <c r="T77" s="75">
        <v>0</v>
      </c>
      <c r="U77" s="73"/>
      <c r="V77" s="44">
        <v>-93</v>
      </c>
      <c r="W77" s="76"/>
      <c r="X77" s="50">
        <v>8</v>
      </c>
      <c r="Y77" s="74"/>
      <c r="Z77" s="75">
        <v>0</v>
      </c>
      <c r="AA77" s="74"/>
      <c r="AB77" s="50">
        <v>0</v>
      </c>
      <c r="AC77" s="75"/>
      <c r="AD77" s="50">
        <v>0</v>
      </c>
      <c r="AE77" s="75"/>
      <c r="AF77" s="50">
        <v>0</v>
      </c>
      <c r="AG77" s="74"/>
      <c r="AH77" s="75">
        <v>0</v>
      </c>
      <c r="AI77" s="74"/>
      <c r="AJ77" s="75">
        <v>0</v>
      </c>
      <c r="AK77" s="74"/>
      <c r="AL77" s="75">
        <v>0</v>
      </c>
      <c r="AM77" s="74"/>
      <c r="AN77" s="50">
        <f t="shared" ref="AN77:AN78" si="19">X77+Z77+AB77+AH77+AL77+AJ77+AD77+AF77</f>
        <v>8</v>
      </c>
      <c r="AO77" s="74"/>
      <c r="AP77" s="50">
        <f>SUM(F77,H77,J77,L77,N77,P77,R77,T77,V77,AN77)</f>
        <v>-85</v>
      </c>
      <c r="AQ77" s="44"/>
      <c r="AR77" s="44">
        <v>-115</v>
      </c>
      <c r="AS77" s="44"/>
      <c r="AT77" s="115">
        <f t="shared" ref="AT77:AT78" si="20">AP77+AR77</f>
        <v>-200</v>
      </c>
    </row>
    <row r="78" spans="1:47" ht="19" customHeight="1">
      <c r="C78" s="2" t="s">
        <v>196</v>
      </c>
      <c r="D78" s="7"/>
      <c r="E78" s="3"/>
      <c r="F78" s="78">
        <v>0</v>
      </c>
      <c r="G78" s="74"/>
      <c r="H78" s="78">
        <v>0</v>
      </c>
      <c r="I78" s="74"/>
      <c r="J78" s="43">
        <v>0</v>
      </c>
      <c r="K78" s="74"/>
      <c r="L78" s="78">
        <v>0</v>
      </c>
      <c r="M78" s="74"/>
      <c r="N78" s="75">
        <v>0</v>
      </c>
      <c r="O78" s="74"/>
      <c r="P78" s="75">
        <v>0</v>
      </c>
      <c r="Q78" s="74"/>
      <c r="R78" s="75">
        <v>0</v>
      </c>
      <c r="S78" s="74"/>
      <c r="T78" s="75">
        <v>0</v>
      </c>
      <c r="U78" s="74"/>
      <c r="V78" s="43">
        <v>0</v>
      </c>
      <c r="W78" s="76"/>
      <c r="X78" s="50">
        <v>0</v>
      </c>
      <c r="Y78" s="74"/>
      <c r="Z78" s="75">
        <v>0</v>
      </c>
      <c r="AA78" s="74"/>
      <c r="AB78" s="50">
        <v>0</v>
      </c>
      <c r="AC78" s="75"/>
      <c r="AD78" s="50">
        <v>0</v>
      </c>
      <c r="AE78" s="75"/>
      <c r="AF78" s="50">
        <v>0</v>
      </c>
      <c r="AG78" s="74"/>
      <c r="AH78" s="75">
        <v>0</v>
      </c>
      <c r="AI78" s="74"/>
      <c r="AJ78" s="75">
        <v>0</v>
      </c>
      <c r="AK78" s="74"/>
      <c r="AL78" s="75">
        <v>0</v>
      </c>
      <c r="AM78" s="74"/>
      <c r="AN78" s="50">
        <f t="shared" si="19"/>
        <v>0</v>
      </c>
      <c r="AO78" s="74"/>
      <c r="AP78" s="50">
        <f>SUM(F78,H78,J78,L78,N78,P78,R78,T78,V78,AN78)</f>
        <v>0</v>
      </c>
      <c r="AQ78" s="44"/>
      <c r="AR78" s="43">
        <v>304</v>
      </c>
      <c r="AS78" s="44"/>
      <c r="AT78" s="115">
        <f t="shared" si="20"/>
        <v>304</v>
      </c>
    </row>
    <row r="79" spans="1:47" s="5" customFormat="1" ht="18.75" customHeight="1">
      <c r="A79" s="30"/>
      <c r="B79" s="17"/>
      <c r="C79" s="40" t="s">
        <v>197</v>
      </c>
      <c r="D79" s="31"/>
      <c r="E79" s="86"/>
      <c r="F79" s="82">
        <f>SUM(F77:F78)</f>
        <v>0</v>
      </c>
      <c r="G79" s="73"/>
      <c r="H79" s="82">
        <f>SUM(H77:H78)</f>
        <v>0</v>
      </c>
      <c r="I79" s="73"/>
      <c r="J79" s="37">
        <f>SUM(J77:J78)</f>
        <v>0</v>
      </c>
      <c r="K79" s="73"/>
      <c r="L79" s="82">
        <f>SUM(L77:L78)</f>
        <v>0</v>
      </c>
      <c r="M79" s="73"/>
      <c r="N79" s="82">
        <f>SUM(N77:N78)</f>
        <v>0</v>
      </c>
      <c r="O79" s="73"/>
      <c r="P79" s="82">
        <f>SUM(P77:P78)</f>
        <v>0</v>
      </c>
      <c r="Q79" s="73"/>
      <c r="R79" s="82">
        <f>SUM(R77:R78)</f>
        <v>0</v>
      </c>
      <c r="S79" s="73"/>
      <c r="T79" s="82">
        <f>SUM(T77:T78)</f>
        <v>0</v>
      </c>
      <c r="U79" s="73"/>
      <c r="V79" s="37">
        <f>SUM(V77:V78)</f>
        <v>-93</v>
      </c>
      <c r="W79" s="83"/>
      <c r="X79" s="37">
        <f>SUM(X77:X78)</f>
        <v>8</v>
      </c>
      <c r="Y79" s="73"/>
      <c r="Z79" s="82">
        <f>SUM(Z77:Z78)</f>
        <v>0</v>
      </c>
      <c r="AA79" s="73"/>
      <c r="AB79" s="37">
        <f>SUM(AB77:AB78)</f>
        <v>0</v>
      </c>
      <c r="AC79" s="81"/>
      <c r="AD79" s="37">
        <f>SUM(AD77:AD78)</f>
        <v>0</v>
      </c>
      <c r="AE79" s="81"/>
      <c r="AF79" s="37">
        <f>SUM(AF77:AF78)</f>
        <v>0</v>
      </c>
      <c r="AG79" s="73"/>
      <c r="AH79" s="82">
        <f>SUM(AH77:AH78)</f>
        <v>0</v>
      </c>
      <c r="AI79" s="73"/>
      <c r="AJ79" s="82">
        <f>SUM(AJ77:AJ78)</f>
        <v>0</v>
      </c>
      <c r="AK79" s="73"/>
      <c r="AL79" s="82">
        <f>SUM(AL77:AL78)</f>
        <v>0</v>
      </c>
      <c r="AM79" s="73"/>
      <c r="AN79" s="37">
        <f>X79+Z79+AB79+AH79+AL79+AJ79+AD79+AF79</f>
        <v>8</v>
      </c>
      <c r="AO79" s="73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>
      <c r="A80" s="30"/>
      <c r="B80" s="17"/>
      <c r="C80" s="5" t="s">
        <v>198</v>
      </c>
      <c r="D80" s="31"/>
      <c r="E80" s="86"/>
      <c r="F80" s="83">
        <f>F74+F79</f>
        <v>429</v>
      </c>
      <c r="G80" s="73"/>
      <c r="H80" s="83">
        <f>H74+H79</f>
        <v>0</v>
      </c>
      <c r="I80" s="73"/>
      <c r="J80" s="137">
        <f>J74+J79</f>
        <v>1277</v>
      </c>
      <c r="K80" s="73"/>
      <c r="L80" s="83">
        <f>L74+L79</f>
        <v>0</v>
      </c>
      <c r="M80" s="73"/>
      <c r="N80" s="83">
        <f>N74+N79</f>
        <v>0</v>
      </c>
      <c r="O80" s="73"/>
      <c r="P80" s="83">
        <f>P74+P79</f>
        <v>0</v>
      </c>
      <c r="Q80" s="73"/>
      <c r="R80" s="83">
        <f>R74+R79</f>
        <v>0</v>
      </c>
      <c r="S80" s="73"/>
      <c r="T80" s="83">
        <f>T74+T79</f>
        <v>11</v>
      </c>
      <c r="U80" s="73"/>
      <c r="V80" s="137">
        <f>V74+V79</f>
        <v>-853</v>
      </c>
      <c r="W80" s="74"/>
      <c r="X80" s="137">
        <f>X74+X79</f>
        <v>8</v>
      </c>
      <c r="Y80" s="73"/>
      <c r="Z80" s="83">
        <f>Z74+Z79</f>
        <v>0</v>
      </c>
      <c r="AA80" s="73"/>
      <c r="AB80" s="137">
        <f>AB74+AB79</f>
        <v>0</v>
      </c>
      <c r="AC80" s="73"/>
      <c r="AD80" s="137">
        <f>AD74+AD79</f>
        <v>0</v>
      </c>
      <c r="AE80" s="73"/>
      <c r="AF80" s="137">
        <f>AF74+AF79</f>
        <v>0</v>
      </c>
      <c r="AG80" s="73"/>
      <c r="AH80" s="83">
        <f>AH74+AH79</f>
        <v>0</v>
      </c>
      <c r="AI80" s="73"/>
      <c r="AJ80" s="83">
        <f>AJ74+AJ79</f>
        <v>109</v>
      </c>
      <c r="AK80" s="73"/>
      <c r="AL80" s="83">
        <f>AL74+AL79</f>
        <v>0</v>
      </c>
      <c r="AM80" s="73"/>
      <c r="AN80" s="137">
        <f>AN74+AN79</f>
        <v>117</v>
      </c>
      <c r="AO80" s="73"/>
      <c r="AP80" s="137">
        <f>AP74+AP79</f>
        <v>981</v>
      </c>
      <c r="AQ80" s="41"/>
      <c r="AR80" s="137">
        <f>AR74+AR79</f>
        <v>189</v>
      </c>
      <c r="AS80" s="41"/>
      <c r="AT80" s="137">
        <f>AT74+AT79</f>
        <v>1170</v>
      </c>
    </row>
    <row r="81" spans="1:48" s="5" customFormat="1" ht="15.75" customHeight="1">
      <c r="A81" s="30"/>
      <c r="B81" s="17"/>
      <c r="C81" s="40"/>
      <c r="D81" s="31"/>
      <c r="E81" s="86"/>
      <c r="F81" s="81"/>
      <c r="G81" s="73"/>
      <c r="H81" s="81"/>
      <c r="I81" s="73"/>
      <c r="J81" s="41"/>
      <c r="K81" s="73"/>
      <c r="L81" s="81"/>
      <c r="M81" s="73"/>
      <c r="N81" s="81"/>
      <c r="O81" s="73"/>
      <c r="P81" s="81"/>
      <c r="Q81" s="73"/>
      <c r="R81" s="81"/>
      <c r="S81" s="73"/>
      <c r="T81" s="81"/>
      <c r="U81" s="73"/>
      <c r="V81" s="41"/>
      <c r="W81" s="81"/>
      <c r="X81" s="41"/>
      <c r="Y81" s="81"/>
      <c r="Z81" s="81"/>
      <c r="AA81" s="81"/>
      <c r="AB81" s="41"/>
      <c r="AC81" s="81"/>
      <c r="AD81" s="41"/>
      <c r="AE81" s="81"/>
      <c r="AF81" s="41"/>
      <c r="AG81" s="81"/>
      <c r="AH81" s="81"/>
      <c r="AI81" s="81"/>
      <c r="AJ81" s="81"/>
      <c r="AK81" s="81"/>
      <c r="AL81" s="81"/>
      <c r="AM81" s="81"/>
      <c r="AN81" s="41"/>
      <c r="AO81" s="73"/>
      <c r="AP81" s="41"/>
      <c r="AQ81" s="41"/>
      <c r="AR81" s="41"/>
      <c r="AS81" s="41"/>
      <c r="AT81" s="41"/>
    </row>
    <row r="82" spans="1:48" s="5" customFormat="1" ht="19" customHeight="1">
      <c r="A82" s="30"/>
      <c r="B82" s="17"/>
      <c r="C82" s="1" t="s">
        <v>199</v>
      </c>
      <c r="D82" s="7"/>
      <c r="E82" s="86"/>
      <c r="F82" s="73"/>
      <c r="G82" s="73"/>
      <c r="H82" s="73"/>
      <c r="I82" s="73"/>
      <c r="J82" s="41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41"/>
      <c r="W82" s="73"/>
      <c r="X82" s="41"/>
      <c r="Y82" s="73"/>
      <c r="Z82" s="73"/>
      <c r="AA82" s="73"/>
      <c r="AB82" s="41"/>
      <c r="AC82" s="73"/>
      <c r="AD82" s="41"/>
      <c r="AE82" s="73"/>
      <c r="AF82" s="41"/>
      <c r="AG82" s="73"/>
      <c r="AH82" s="73"/>
      <c r="AI82" s="73"/>
      <c r="AJ82" s="73"/>
      <c r="AK82" s="73"/>
      <c r="AL82" s="73"/>
      <c r="AM82" s="73"/>
      <c r="AN82" s="41"/>
      <c r="AO82" s="73"/>
      <c r="AP82" s="41"/>
      <c r="AQ82" s="41"/>
      <c r="AR82" s="41"/>
      <c r="AS82" s="41"/>
      <c r="AT82" s="41"/>
      <c r="AU82" s="8"/>
    </row>
    <row r="83" spans="1:48" s="5" customFormat="1" ht="19" customHeight="1">
      <c r="A83" s="39" t="s">
        <v>200</v>
      </c>
      <c r="B83" s="17"/>
      <c r="C83" s="4" t="s">
        <v>201</v>
      </c>
      <c r="D83" s="7"/>
      <c r="E83" s="86"/>
      <c r="F83" s="75">
        <v>0</v>
      </c>
      <c r="G83" s="74"/>
      <c r="H83" s="75">
        <v>0</v>
      </c>
      <c r="I83" s="74"/>
      <c r="J83" s="50">
        <v>0</v>
      </c>
      <c r="K83" s="74"/>
      <c r="L83" s="75">
        <v>0</v>
      </c>
      <c r="M83" s="74"/>
      <c r="N83" s="75">
        <v>0</v>
      </c>
      <c r="O83" s="73"/>
      <c r="P83" s="75">
        <v>0</v>
      </c>
      <c r="Q83" s="73"/>
      <c r="R83" s="75">
        <v>0</v>
      </c>
      <c r="S83" s="73"/>
      <c r="T83" s="75">
        <v>0</v>
      </c>
      <c r="U83" s="73"/>
      <c r="V83" s="44">
        <v>2999</v>
      </c>
      <c r="W83" s="73"/>
      <c r="X83" s="44">
        <v>0</v>
      </c>
      <c r="Y83" s="73"/>
      <c r="Z83" s="75">
        <v>0</v>
      </c>
      <c r="AA83" s="73"/>
      <c r="AB83" s="44">
        <v>0</v>
      </c>
      <c r="AC83" s="76"/>
      <c r="AD83" s="44">
        <v>0</v>
      </c>
      <c r="AE83" s="76"/>
      <c r="AF83" s="44">
        <v>0</v>
      </c>
      <c r="AG83" s="73"/>
      <c r="AH83" s="76">
        <v>0</v>
      </c>
      <c r="AI83" s="73"/>
      <c r="AJ83" s="76">
        <v>0</v>
      </c>
      <c r="AK83" s="73"/>
      <c r="AL83" s="76">
        <v>0</v>
      </c>
      <c r="AM83" s="73"/>
      <c r="AN83" s="44">
        <f t="shared" ref="AN83:AN85" si="21">X83+Z83+AB83+AH83+AL83+AJ83+AD83+AF83</f>
        <v>0</v>
      </c>
      <c r="AO83" s="73"/>
      <c r="AP83" s="50">
        <f>SUM(F83,H83,J83,L83,N83,P83,R83,T83,V83,AN83)</f>
        <v>2999</v>
      </c>
      <c r="AQ83" s="41"/>
      <c r="AR83" s="50">
        <v>191</v>
      </c>
      <c r="AS83" s="41"/>
      <c r="AT83" s="115">
        <f t="shared" ref="AT83" si="22">AP83+AR83</f>
        <v>3190</v>
      </c>
      <c r="AU83" s="8"/>
    </row>
    <row r="84" spans="1:48" s="5" customFormat="1" ht="19" customHeight="1">
      <c r="A84" s="39" t="s">
        <v>202</v>
      </c>
      <c r="B84" s="17"/>
      <c r="C84" s="4" t="s">
        <v>203</v>
      </c>
      <c r="D84" s="7"/>
      <c r="E84" s="86"/>
      <c r="F84" s="75">
        <v>0</v>
      </c>
      <c r="G84" s="73"/>
      <c r="H84" s="75">
        <v>0</v>
      </c>
      <c r="I84" s="73"/>
      <c r="J84" s="50">
        <v>0</v>
      </c>
      <c r="K84" s="73"/>
      <c r="L84" s="75">
        <v>0</v>
      </c>
      <c r="M84" s="73"/>
      <c r="N84" s="75">
        <v>0</v>
      </c>
      <c r="O84" s="73"/>
      <c r="P84" s="75">
        <v>0</v>
      </c>
      <c r="Q84" s="73"/>
      <c r="R84" s="75">
        <v>0</v>
      </c>
      <c r="S84" s="73"/>
      <c r="T84" s="75">
        <v>0</v>
      </c>
      <c r="U84" s="73"/>
      <c r="V84" s="43">
        <v>48</v>
      </c>
      <c r="W84" s="73"/>
      <c r="X84" s="43">
        <v>440</v>
      </c>
      <c r="Y84" s="74"/>
      <c r="Z84" s="78">
        <v>0</v>
      </c>
      <c r="AA84" s="74"/>
      <c r="AB84" s="43">
        <v>-74</v>
      </c>
      <c r="AC84" s="76"/>
      <c r="AD84" s="43">
        <v>27</v>
      </c>
      <c r="AE84" s="76"/>
      <c r="AF84" s="43">
        <v>100</v>
      </c>
      <c r="AG84" s="74"/>
      <c r="AH84" s="78">
        <v>0</v>
      </c>
      <c r="AI84" s="74"/>
      <c r="AJ84" s="78">
        <v>0</v>
      </c>
      <c r="AK84" s="73"/>
      <c r="AL84" s="78">
        <v>134</v>
      </c>
      <c r="AM84" s="74"/>
      <c r="AN84" s="43">
        <f t="shared" si="21"/>
        <v>627</v>
      </c>
      <c r="AO84" s="73"/>
      <c r="AP84" s="50">
        <f>SUM(F84,H84,J84,L84,N84,P84,R84,T84,V84,AN84)</f>
        <v>675</v>
      </c>
      <c r="AQ84" s="41"/>
      <c r="AR84" s="50">
        <v>24</v>
      </c>
      <c r="AS84" s="41"/>
      <c r="AT84" s="115">
        <f>AP84+AR84</f>
        <v>699</v>
      </c>
      <c r="AU84" s="8"/>
    </row>
    <row r="85" spans="1:48" s="5" customFormat="1" ht="19" customHeight="1">
      <c r="A85" s="30"/>
      <c r="B85" s="17"/>
      <c r="C85" s="1" t="s">
        <v>106</v>
      </c>
      <c r="D85" s="7"/>
      <c r="E85" s="86"/>
      <c r="F85" s="84">
        <f>SUM(F83:F84)</f>
        <v>0</v>
      </c>
      <c r="G85" s="73"/>
      <c r="H85" s="84">
        <f>SUM(H83:H84)</f>
        <v>0</v>
      </c>
      <c r="I85" s="73"/>
      <c r="J85" s="105">
        <f>SUM(J83:J84)</f>
        <v>0</v>
      </c>
      <c r="K85" s="73"/>
      <c r="L85" s="84">
        <f>SUM(L83:L84)</f>
        <v>0</v>
      </c>
      <c r="M85" s="73"/>
      <c r="N85" s="84">
        <f>SUM(N83:N84)</f>
        <v>0</v>
      </c>
      <c r="O85" s="73"/>
      <c r="P85" s="84">
        <f>SUM(P83:P84)</f>
        <v>0</v>
      </c>
      <c r="Q85" s="73"/>
      <c r="R85" s="84">
        <f>SUM(R83:R84)</f>
        <v>0</v>
      </c>
      <c r="S85" s="73"/>
      <c r="T85" s="84">
        <f>SUM(T83:T84)</f>
        <v>0</v>
      </c>
      <c r="U85" s="73"/>
      <c r="V85" s="105">
        <f>SUM(V83:V84)</f>
        <v>3047</v>
      </c>
      <c r="W85" s="73"/>
      <c r="X85" s="105">
        <f>SUM(X83:X84)</f>
        <v>440</v>
      </c>
      <c r="Y85" s="73"/>
      <c r="Z85" s="84">
        <f>SUM(Z83:Z84)</f>
        <v>0</v>
      </c>
      <c r="AA85" s="73"/>
      <c r="AB85" s="105">
        <f>SUM(AB83:AB84)</f>
        <v>-74</v>
      </c>
      <c r="AC85" s="76"/>
      <c r="AD85" s="105">
        <f>SUM(AD83:AD84)</f>
        <v>27</v>
      </c>
      <c r="AE85" s="76"/>
      <c r="AF85" s="105">
        <f>SUM(AF83:AF84)</f>
        <v>100</v>
      </c>
      <c r="AG85" s="73"/>
      <c r="AH85" s="84">
        <f>SUM(AH83:AH84)</f>
        <v>0</v>
      </c>
      <c r="AI85" s="73"/>
      <c r="AJ85" s="84">
        <f>SUM(AJ83:AJ84)</f>
        <v>0</v>
      </c>
      <c r="AK85" s="73"/>
      <c r="AL85" s="84">
        <f>SUM(AL83:AL84)</f>
        <v>134</v>
      </c>
      <c r="AM85" s="73"/>
      <c r="AN85" s="105">
        <f t="shared" si="21"/>
        <v>627</v>
      </c>
      <c r="AO85" s="73"/>
      <c r="AP85" s="105">
        <f>SUM(AP83:AP84)</f>
        <v>3674</v>
      </c>
      <c r="AQ85" s="41"/>
      <c r="AR85" s="105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>
      <c r="A86" s="30"/>
      <c r="B86" s="17"/>
      <c r="C86" s="1"/>
      <c r="D86" s="7"/>
      <c r="E86" s="86"/>
      <c r="F86" s="76"/>
      <c r="G86" s="73"/>
      <c r="H86" s="76"/>
      <c r="I86" s="73"/>
      <c r="J86" s="44"/>
      <c r="K86" s="73"/>
      <c r="L86" s="76"/>
      <c r="M86" s="73"/>
      <c r="N86" s="76"/>
      <c r="O86" s="73"/>
      <c r="P86" s="76"/>
      <c r="Q86" s="73"/>
      <c r="R86" s="76"/>
      <c r="S86" s="73"/>
      <c r="T86" s="76"/>
      <c r="U86" s="73"/>
      <c r="V86" s="41"/>
      <c r="W86" s="73"/>
      <c r="X86" s="41"/>
      <c r="Y86" s="73"/>
      <c r="Z86" s="81"/>
      <c r="AA86" s="73"/>
      <c r="AB86" s="41"/>
      <c r="AC86" s="81"/>
      <c r="AD86" s="41"/>
      <c r="AE86" s="81"/>
      <c r="AF86" s="41"/>
      <c r="AG86" s="73"/>
      <c r="AH86" s="81"/>
      <c r="AI86" s="73"/>
      <c r="AJ86" s="81"/>
      <c r="AK86" s="73"/>
      <c r="AL86" s="81"/>
      <c r="AM86" s="73"/>
      <c r="AN86" s="44"/>
      <c r="AO86" s="73"/>
      <c r="AP86" s="41"/>
      <c r="AQ86" s="41"/>
      <c r="AR86" s="41"/>
      <c r="AS86" s="41"/>
      <c r="AT86" s="41"/>
      <c r="AU86" s="8"/>
    </row>
    <row r="87" spans="1:48" s="97" customFormat="1" ht="15.75" customHeight="1">
      <c r="A87" s="89"/>
      <c r="B87" s="90"/>
      <c r="C87" s="91" t="s">
        <v>219</v>
      </c>
      <c r="D87" s="88"/>
      <c r="E87" s="92"/>
      <c r="F87" s="93"/>
      <c r="G87" s="73"/>
      <c r="H87" s="93"/>
      <c r="I87" s="94"/>
      <c r="J87" s="114"/>
      <c r="K87" s="94"/>
      <c r="L87" s="93"/>
      <c r="M87" s="94"/>
      <c r="N87" s="93"/>
      <c r="O87" s="94"/>
      <c r="P87" s="93"/>
      <c r="Q87" s="94"/>
      <c r="R87" s="93"/>
      <c r="S87" s="94"/>
      <c r="T87" s="93"/>
      <c r="U87" s="94"/>
      <c r="V87" s="120"/>
      <c r="W87" s="94"/>
      <c r="X87" s="120"/>
      <c r="Y87" s="94"/>
      <c r="Z87" s="95"/>
      <c r="AA87" s="94"/>
      <c r="AB87" s="120"/>
      <c r="AC87" s="95"/>
      <c r="AD87" s="120"/>
      <c r="AE87" s="95"/>
      <c r="AF87" s="120"/>
      <c r="AG87" s="94"/>
      <c r="AH87" s="95"/>
      <c r="AI87" s="94"/>
      <c r="AJ87" s="95"/>
      <c r="AK87" s="94"/>
      <c r="AL87" s="95"/>
      <c r="AM87" s="94"/>
      <c r="AN87" s="114"/>
      <c r="AO87" s="94"/>
      <c r="AP87" s="120"/>
      <c r="AQ87" s="120"/>
      <c r="AR87" s="120"/>
      <c r="AS87" s="120"/>
      <c r="AT87" s="120"/>
      <c r="AU87" s="96"/>
    </row>
    <row r="88" spans="1:48" s="97" customFormat="1" ht="15.75" customHeight="1">
      <c r="A88" s="89"/>
      <c r="B88" s="90"/>
      <c r="C88" s="91" t="s">
        <v>220</v>
      </c>
      <c r="D88" s="88"/>
      <c r="E88" s="92"/>
      <c r="F88" s="93">
        <v>0</v>
      </c>
      <c r="G88" s="74"/>
      <c r="H88" s="93">
        <v>0</v>
      </c>
      <c r="I88" s="99"/>
      <c r="J88" s="114">
        <v>0</v>
      </c>
      <c r="K88" s="99"/>
      <c r="L88" s="93">
        <v>0</v>
      </c>
      <c r="M88" s="99"/>
      <c r="N88" s="93">
        <v>0</v>
      </c>
      <c r="O88" s="99"/>
      <c r="P88" s="93">
        <v>0</v>
      </c>
      <c r="Q88" s="99"/>
      <c r="R88" s="93">
        <v>0</v>
      </c>
      <c r="S88" s="99"/>
      <c r="T88" s="93">
        <v>0</v>
      </c>
      <c r="U88" s="99"/>
      <c r="V88" s="114">
        <v>0</v>
      </c>
      <c r="W88" s="99"/>
      <c r="X88" s="114">
        <v>0</v>
      </c>
      <c r="Y88" s="99"/>
      <c r="Z88" s="93">
        <v>0</v>
      </c>
      <c r="AA88" s="99"/>
      <c r="AB88" s="114">
        <v>4</v>
      </c>
      <c r="AC88" s="93"/>
      <c r="AD88" s="114">
        <v>3</v>
      </c>
      <c r="AE88" s="93"/>
      <c r="AF88" s="114">
        <v>0</v>
      </c>
      <c r="AG88" s="99"/>
      <c r="AH88" s="93">
        <v>0</v>
      </c>
      <c r="AI88" s="99"/>
      <c r="AJ88" s="93">
        <v>0</v>
      </c>
      <c r="AK88" s="99"/>
      <c r="AL88" s="93">
        <v>0</v>
      </c>
      <c r="AM88" s="99"/>
      <c r="AN88" s="114">
        <f t="shared" ref="AN88:AN92" si="23">X88+Z88+AB88+AH88+AL88+AJ88+AD88+AF88</f>
        <v>7</v>
      </c>
      <c r="AO88" s="94"/>
      <c r="AP88" s="119">
        <f>SUM(F88,H88,J88,L88,N88,P88,R88,T88,V88,AN88)</f>
        <v>7</v>
      </c>
      <c r="AQ88" s="120"/>
      <c r="AR88" s="120"/>
      <c r="AS88" s="120"/>
      <c r="AT88" s="135">
        <f t="shared" ref="AT88:AT90" si="24">AP88+AR88</f>
        <v>7</v>
      </c>
      <c r="AU88" s="96"/>
    </row>
    <row r="89" spans="1:48" s="5" customFormat="1" ht="19" customHeight="1">
      <c r="A89" s="30"/>
      <c r="B89" s="17"/>
      <c r="C89" s="4" t="s">
        <v>204</v>
      </c>
      <c r="D89" s="7"/>
      <c r="E89" s="86"/>
      <c r="F89" s="75">
        <v>0</v>
      </c>
      <c r="G89" s="73"/>
      <c r="H89" s="75">
        <v>0</v>
      </c>
      <c r="I89" s="73"/>
      <c r="J89" s="50">
        <v>0</v>
      </c>
      <c r="K89" s="73"/>
      <c r="L89" s="75">
        <v>0</v>
      </c>
      <c r="M89" s="73"/>
      <c r="N89" s="75">
        <v>0</v>
      </c>
      <c r="O89" s="73"/>
      <c r="P89" s="75">
        <v>0</v>
      </c>
      <c r="Q89" s="73"/>
      <c r="R89" s="75">
        <v>0</v>
      </c>
      <c r="S89" s="74"/>
      <c r="T89" s="75">
        <v>0</v>
      </c>
      <c r="U89" s="74"/>
      <c r="V89" s="50">
        <v>0</v>
      </c>
      <c r="W89" s="73"/>
      <c r="X89" s="50">
        <v>0</v>
      </c>
      <c r="Y89" s="73"/>
      <c r="Z89" s="75">
        <v>0</v>
      </c>
      <c r="AA89" s="73"/>
      <c r="AB89" s="50">
        <v>0</v>
      </c>
      <c r="AC89" s="75"/>
      <c r="AD89" s="50">
        <v>0</v>
      </c>
      <c r="AE89" s="75"/>
      <c r="AF89" s="50">
        <v>0</v>
      </c>
      <c r="AG89" s="73"/>
      <c r="AH89" s="75">
        <v>0</v>
      </c>
      <c r="AI89" s="73"/>
      <c r="AJ89" s="75">
        <v>0</v>
      </c>
      <c r="AK89" s="73"/>
      <c r="AL89" s="75">
        <v>0</v>
      </c>
      <c r="AM89" s="73"/>
      <c r="AN89" s="50">
        <f t="shared" si="23"/>
        <v>0</v>
      </c>
      <c r="AO89" s="73"/>
      <c r="AP89" s="50">
        <f>SUM(F89,H89,J89,L89,N89,P89,R89,T89,V89,AN89)</f>
        <v>0</v>
      </c>
      <c r="AQ89" s="41"/>
      <c r="AR89" s="50">
        <v>0</v>
      </c>
      <c r="AS89" s="41"/>
      <c r="AT89" s="115">
        <f t="shared" si="24"/>
        <v>0</v>
      </c>
      <c r="AU89" s="8"/>
    </row>
    <row r="90" spans="1:48" ht="19" customHeight="1">
      <c r="C90" s="2" t="s">
        <v>205</v>
      </c>
      <c r="D90" s="7"/>
      <c r="E90" s="3"/>
      <c r="F90" s="75">
        <v>0</v>
      </c>
      <c r="G90" s="74"/>
      <c r="H90" s="75">
        <v>0</v>
      </c>
      <c r="I90" s="74"/>
      <c r="J90" s="50">
        <v>0</v>
      </c>
      <c r="K90" s="74"/>
      <c r="L90" s="75">
        <v>0</v>
      </c>
      <c r="M90" s="74"/>
      <c r="N90" s="75">
        <v>0</v>
      </c>
      <c r="O90" s="74"/>
      <c r="P90" s="75">
        <v>0</v>
      </c>
      <c r="Q90" s="74"/>
      <c r="R90" s="75">
        <v>0</v>
      </c>
      <c r="S90" s="74"/>
      <c r="T90" s="75">
        <v>0</v>
      </c>
      <c r="U90" s="74"/>
      <c r="V90" s="50">
        <v>0</v>
      </c>
      <c r="W90" s="76"/>
      <c r="X90" s="50">
        <v>0</v>
      </c>
      <c r="Y90" s="76"/>
      <c r="Z90" s="75">
        <v>0</v>
      </c>
      <c r="AA90" s="76"/>
      <c r="AB90" s="50">
        <v>0</v>
      </c>
      <c r="AC90" s="75"/>
      <c r="AD90" s="50">
        <v>0</v>
      </c>
      <c r="AE90" s="75"/>
      <c r="AF90" s="50">
        <v>0</v>
      </c>
      <c r="AG90" s="76"/>
      <c r="AH90" s="75">
        <v>0</v>
      </c>
      <c r="AI90" s="76"/>
      <c r="AJ90" s="75">
        <v>0</v>
      </c>
      <c r="AK90" s="76"/>
      <c r="AL90" s="76">
        <v>0</v>
      </c>
      <c r="AM90" s="76"/>
      <c r="AN90" s="44">
        <f t="shared" si="23"/>
        <v>0</v>
      </c>
      <c r="AO90" s="74"/>
      <c r="AP90" s="50">
        <f>SUM(F90,H90,J90,L90,N90,P90,R90,T90,V90,AN90)</f>
        <v>0</v>
      </c>
      <c r="AQ90" s="44"/>
      <c r="AR90" s="44">
        <v>0</v>
      </c>
      <c r="AS90" s="44"/>
      <c r="AT90" s="115">
        <f t="shared" si="24"/>
        <v>0</v>
      </c>
      <c r="AU90" s="10"/>
    </row>
    <row r="91" spans="1:48" ht="15" customHeight="1">
      <c r="C91" s="2"/>
      <c r="D91" s="7"/>
      <c r="E91" s="3"/>
      <c r="F91" s="75"/>
      <c r="G91" s="74"/>
      <c r="H91" s="75"/>
      <c r="I91" s="74"/>
      <c r="J91" s="50"/>
      <c r="K91" s="74"/>
      <c r="L91" s="75"/>
      <c r="M91" s="74"/>
      <c r="N91" s="75"/>
      <c r="O91" s="74"/>
      <c r="P91" s="75"/>
      <c r="Q91" s="74"/>
      <c r="R91" s="76"/>
      <c r="S91" s="74"/>
      <c r="T91" s="76"/>
      <c r="U91" s="74"/>
      <c r="V91" s="44"/>
      <c r="W91" s="76"/>
      <c r="X91" s="50"/>
      <c r="Y91" s="76"/>
      <c r="Z91" s="75"/>
      <c r="AA91" s="76"/>
      <c r="AB91" s="50"/>
      <c r="AC91" s="75"/>
      <c r="AD91" s="50"/>
      <c r="AE91" s="75"/>
      <c r="AF91" s="50"/>
      <c r="AG91" s="76"/>
      <c r="AH91" s="75"/>
      <c r="AI91" s="76"/>
      <c r="AJ91" s="75"/>
      <c r="AK91" s="76"/>
      <c r="AL91" s="75"/>
      <c r="AM91" s="76"/>
      <c r="AN91" s="50">
        <f t="shared" si="23"/>
        <v>0</v>
      </c>
      <c r="AO91" s="74"/>
      <c r="AP91" s="44"/>
      <c r="AQ91" s="44"/>
      <c r="AR91" s="44"/>
      <c r="AS91" s="44"/>
      <c r="AT91" s="44"/>
      <c r="AU91" s="10"/>
    </row>
    <row r="92" spans="1:48" ht="19" customHeight="1" thickBot="1">
      <c r="C92" s="5" t="s">
        <v>221</v>
      </c>
      <c r="D92" s="7"/>
      <c r="E92" s="3"/>
      <c r="F92" s="85">
        <f>F90+F89+F85+F80+F64+F88</f>
        <v>14979</v>
      </c>
      <c r="G92" s="73"/>
      <c r="H92" s="85">
        <f>H90+H89+H85+H80+H64+H88</f>
        <v>0</v>
      </c>
      <c r="I92" s="73"/>
      <c r="J92" s="47">
        <f>J90+J89+J85+J80+J64+J88</f>
        <v>4777</v>
      </c>
      <c r="K92" s="73"/>
      <c r="L92" s="85">
        <f>L90+L89+L85+L80+L64+L88</f>
        <v>0</v>
      </c>
      <c r="M92" s="73"/>
      <c r="N92" s="85">
        <f>N90+N89+N85+N80+N64+N88</f>
        <v>0</v>
      </c>
      <c r="O92" s="73"/>
      <c r="P92" s="85">
        <f>P90+P89+P85+P80+P64+P88</f>
        <v>0</v>
      </c>
      <c r="Q92" s="73"/>
      <c r="R92" s="85">
        <f>R90+R89+R85+R80+R64+R88</f>
        <v>0</v>
      </c>
      <c r="S92" s="73"/>
      <c r="T92" s="85">
        <f>T90+T89+T85+T80+T64+T88</f>
        <v>-269</v>
      </c>
      <c r="U92" s="73"/>
      <c r="V92" s="126">
        <f>V90+V89+V85+V80+V64+V88</f>
        <v>16002</v>
      </c>
      <c r="W92" s="73"/>
      <c r="X92" s="47">
        <f>X90+X89+X85+X80+X64+X88</f>
        <v>591</v>
      </c>
      <c r="Y92" s="73"/>
      <c r="Z92" s="85">
        <f>Z90+Z89+Z85+Z80+Z64+Z88</f>
        <v>0</v>
      </c>
      <c r="AA92" s="73"/>
      <c r="AB92" s="47">
        <f>AB90+AB89+AB85+AB80+AB64+AB88</f>
        <v>420</v>
      </c>
      <c r="AC92" s="73"/>
      <c r="AD92" s="47">
        <f>AD90+AD89+AD85+AD80+AD64+AD88</f>
        <v>4</v>
      </c>
      <c r="AE92" s="73"/>
      <c r="AF92" s="47">
        <f>AF90+AF89+AF85+AF80+AF64+AF88</f>
        <v>199</v>
      </c>
      <c r="AG92" s="73"/>
      <c r="AH92" s="85">
        <f>AH90+AH89+AH85+AH80+AH64+AH88</f>
        <v>0</v>
      </c>
      <c r="AI92" s="73"/>
      <c r="AJ92" s="85">
        <f>AJ90+AJ89+AJ85+AJ80+AJ64+AJ88</f>
        <v>109</v>
      </c>
      <c r="AK92" s="73"/>
      <c r="AL92" s="85">
        <f>AL90+AL89+AL85+AL80+AL64+AL88</f>
        <v>134</v>
      </c>
      <c r="AM92" s="73"/>
      <c r="AN92" s="47">
        <f t="shared" si="23"/>
        <v>1457</v>
      </c>
      <c r="AO92" s="73"/>
      <c r="AP92" s="126">
        <f>AP90+AP89+AP85+AP80+AP64+AP88</f>
        <v>36946</v>
      </c>
      <c r="AQ92" s="41"/>
      <c r="AR92" s="126">
        <f>AR90+AR89+AR85+AR80+AR64+AR88</f>
        <v>3497</v>
      </c>
      <c r="AS92" s="41"/>
      <c r="AT92" s="126">
        <f>AP92+AR92</f>
        <v>40443</v>
      </c>
      <c r="AU92" s="10"/>
    </row>
    <row r="93" spans="1:48" ht="19" customHeight="1" thickTop="1" thickBot="1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" customHeight="1">
      <c r="A94" s="54"/>
      <c r="B94" s="52"/>
      <c r="C94" s="64" t="s">
        <v>222</v>
      </c>
      <c r="D94" s="56"/>
      <c r="E94" s="57"/>
      <c r="F94" s="60"/>
      <c r="G94" s="60"/>
      <c r="H94" s="60"/>
      <c r="I94" s="60"/>
      <c r="J94" s="116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122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" customHeight="1">
      <c r="A95" s="65"/>
      <c r="B95" s="2"/>
      <c r="C95" s="66" t="s">
        <v>223</v>
      </c>
      <c r="D95" s="7"/>
      <c r="E95" s="86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3"/>
      <c r="W95" s="14"/>
      <c r="X95" s="115"/>
      <c r="Y95" s="14"/>
      <c r="Z95" s="14"/>
      <c r="AA95" s="14"/>
      <c r="AB95" s="115"/>
      <c r="AC95" s="14"/>
      <c r="AD95" s="115"/>
      <c r="AE95" s="14"/>
      <c r="AF95" s="115"/>
      <c r="AG95" s="14"/>
      <c r="AH95" s="14"/>
      <c r="AI95" s="14"/>
      <c r="AJ95" s="14"/>
      <c r="AK95" s="14"/>
      <c r="AL95" s="14"/>
      <c r="AM95" s="14"/>
      <c r="AN95" s="115"/>
      <c r="AO95" s="14"/>
      <c r="AP95" s="115"/>
      <c r="AQ95" s="41"/>
      <c r="AR95" s="115"/>
      <c r="AS95" s="41"/>
      <c r="AT95" s="115"/>
      <c r="AU95" s="14"/>
    </row>
    <row r="96" spans="1:48" ht="19" customHeight="1">
      <c r="A96" s="65"/>
      <c r="C96" s="16" t="s">
        <v>208</v>
      </c>
      <c r="D96" s="16"/>
      <c r="E96" s="86"/>
      <c r="F96" s="15"/>
      <c r="H96" s="16"/>
      <c r="I96" s="14"/>
      <c r="J96" s="117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3"/>
      <c r="W96" s="14"/>
      <c r="X96" s="115"/>
      <c r="Y96" s="14"/>
      <c r="Z96" s="14"/>
      <c r="AA96" s="14"/>
      <c r="AB96" s="115"/>
      <c r="AC96" s="14"/>
      <c r="AD96" s="115"/>
      <c r="AE96" s="14"/>
      <c r="AF96" s="115"/>
      <c r="AG96" s="14"/>
      <c r="AH96" s="14"/>
      <c r="AI96" s="14"/>
      <c r="AJ96" s="14"/>
      <c r="AK96" s="14"/>
      <c r="AL96" s="14"/>
      <c r="AM96" s="14"/>
      <c r="AN96" s="115"/>
      <c r="AO96" s="14"/>
      <c r="AP96" s="115"/>
      <c r="AQ96" s="41"/>
      <c r="AR96" s="115"/>
      <c r="AS96" s="41"/>
      <c r="AT96" s="115"/>
      <c r="AU96" s="14"/>
      <c r="AV96" s="6"/>
    </row>
    <row r="97" spans="1:48" s="3" customFormat="1" ht="19" customHeight="1" thickBot="1">
      <c r="A97" s="61"/>
      <c r="B97" s="53"/>
      <c r="C97" s="67" t="s">
        <v>209</v>
      </c>
      <c r="D97" s="68"/>
      <c r="E97" s="62"/>
      <c r="F97" s="63"/>
      <c r="G97" s="63"/>
      <c r="H97" s="63"/>
      <c r="I97" s="63"/>
      <c r="J97" s="11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124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" customHeight="1">
      <c r="C98" s="16"/>
      <c r="D98" s="16"/>
      <c r="E98" s="86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5"/>
      <c r="W98" s="14"/>
      <c r="X98" s="115"/>
      <c r="Y98" s="14"/>
      <c r="Z98" s="14"/>
      <c r="AA98" s="14"/>
      <c r="AB98" s="115"/>
      <c r="AC98" s="14"/>
      <c r="AD98" s="115"/>
      <c r="AE98" s="14"/>
      <c r="AF98" s="115"/>
      <c r="AG98" s="14"/>
      <c r="AH98" s="14"/>
      <c r="AI98" s="14"/>
      <c r="AJ98" s="14"/>
      <c r="AK98" s="14"/>
      <c r="AL98" s="14"/>
      <c r="AM98" s="14"/>
      <c r="AN98" s="115"/>
      <c r="AO98" s="14"/>
      <c r="AP98" s="115"/>
      <c r="AQ98" s="41"/>
      <c r="AR98" s="115"/>
      <c r="AS98" s="41"/>
      <c r="AT98" s="115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80DB-976D-468B-BBB7-F3913731B6CC}">
  <dimension ref="A1:X24"/>
  <sheetViews>
    <sheetView view="pageBreakPreview" zoomScale="73" zoomScaleNormal="60" zoomScaleSheetLayoutView="90" workbookViewId="0">
      <selection activeCell="Z11" sqref="Z11"/>
    </sheetView>
  </sheetViews>
  <sheetFormatPr defaultColWidth="9.09765625" defaultRowHeight="14"/>
  <cols>
    <col min="1" max="1" width="43.09765625" style="4" customWidth="1"/>
    <col min="2" max="2" width="12.69921875" style="2" customWidth="1"/>
    <col min="3" max="3" width="0.8984375" style="2" customWidth="1"/>
    <col min="4" max="4" width="12.69921875" style="48" customWidth="1"/>
    <col min="5" max="5" width="0.8984375" style="2" customWidth="1"/>
    <col min="6" max="6" width="14.8984375" style="2" customWidth="1"/>
    <col min="7" max="7" width="0.8984375" style="2" customWidth="1"/>
    <col min="8" max="8" width="14.8984375" style="2" customWidth="1"/>
    <col min="9" max="9" width="0.8984375" style="2" customWidth="1"/>
    <col min="10" max="10" width="12.69921875" style="2" customWidth="1"/>
    <col min="11" max="11" width="0.8984375" style="2" customWidth="1"/>
    <col min="12" max="12" width="14.8984375" style="48" customWidth="1"/>
    <col min="13" max="13" width="0.8984375" style="2" customWidth="1"/>
    <col min="14" max="14" width="13.59765625" style="2" customWidth="1"/>
    <col min="15" max="15" width="1" style="2" customWidth="1"/>
    <col min="16" max="16" width="19.69921875" style="2" customWidth="1"/>
    <col min="17" max="17" width="1" style="2" customWidth="1"/>
    <col min="18" max="18" width="13.3984375" style="2" customWidth="1"/>
    <col min="19" max="19" width="1" style="2" customWidth="1"/>
    <col min="20" max="20" width="14.09765625" style="48" customWidth="1"/>
    <col min="21" max="21" width="1" style="132" customWidth="1"/>
    <col min="22" max="22" width="12.69921875" style="48" customWidth="1"/>
    <col min="23" max="23" width="1" style="132" customWidth="1"/>
    <col min="24" max="24" width="14.09765625" style="48" customWidth="1"/>
    <col min="25" max="16384" width="9.09765625" style="2"/>
  </cols>
  <sheetData>
    <row r="1" spans="1:24" s="19" customFormat="1" ht="21" customHeight="1">
      <c r="A1" s="20" t="s">
        <v>0</v>
      </c>
      <c r="D1" s="107"/>
      <c r="L1" s="107"/>
      <c r="T1" s="107"/>
      <c r="U1" s="128"/>
      <c r="V1" s="107"/>
      <c r="W1" s="128"/>
      <c r="X1" s="107"/>
    </row>
    <row r="2" spans="1:24" s="21" customFormat="1" ht="21" customHeight="1">
      <c r="A2" s="26" t="s">
        <v>119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5"/>
    </row>
    <row r="4" spans="1:24" ht="21" customHeight="1">
      <c r="B4" s="253" t="s">
        <v>224</v>
      </c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</row>
    <row r="5" spans="1:24" ht="21" customHeight="1">
      <c r="C5" s="86"/>
      <c r="D5" s="109"/>
      <c r="E5" s="3"/>
      <c r="F5" s="3"/>
      <c r="G5" s="3"/>
      <c r="H5" s="3"/>
      <c r="I5" s="3"/>
      <c r="J5" s="256" t="s">
        <v>225</v>
      </c>
      <c r="K5" s="256"/>
      <c r="L5" s="256"/>
      <c r="M5" s="3"/>
      <c r="N5" s="256" t="s">
        <v>226</v>
      </c>
      <c r="O5" s="256"/>
      <c r="P5" s="256"/>
      <c r="Q5" s="256"/>
      <c r="R5" s="256"/>
      <c r="S5" s="142"/>
      <c r="U5" s="48"/>
      <c r="W5" s="48"/>
    </row>
    <row r="6" spans="1:24" ht="21" customHeight="1">
      <c r="C6" s="86"/>
      <c r="D6" s="109"/>
      <c r="E6" s="3"/>
      <c r="F6" s="3" t="s">
        <v>227</v>
      </c>
      <c r="G6" s="3"/>
      <c r="I6" s="3"/>
      <c r="J6" s="3"/>
      <c r="K6" s="3"/>
      <c r="L6" s="109"/>
      <c r="M6" s="3"/>
      <c r="N6" s="3"/>
      <c r="O6" s="3"/>
      <c r="P6" s="3"/>
      <c r="Q6" s="3"/>
      <c r="R6" s="3"/>
      <c r="U6" s="48"/>
      <c r="W6" s="48"/>
    </row>
    <row r="7" spans="1:24" ht="21" customHeight="1">
      <c r="B7" s="3"/>
      <c r="C7" s="86"/>
      <c r="D7" s="109"/>
      <c r="E7" s="3"/>
      <c r="F7" s="143" t="s">
        <v>228</v>
      </c>
      <c r="G7" s="3"/>
      <c r="I7" s="3"/>
      <c r="J7" s="3"/>
      <c r="K7" s="3"/>
      <c r="L7" s="109"/>
      <c r="M7" s="3"/>
      <c r="U7" s="48"/>
      <c r="W7" s="48"/>
    </row>
    <row r="8" spans="1:24" ht="21" customHeight="1">
      <c r="C8" s="86"/>
      <c r="D8" s="109"/>
      <c r="E8" s="3"/>
      <c r="F8" s="3" t="s">
        <v>229</v>
      </c>
      <c r="G8" s="3"/>
      <c r="H8" s="3" t="s">
        <v>230</v>
      </c>
      <c r="I8" s="3"/>
      <c r="J8" s="3"/>
      <c r="K8" s="3"/>
      <c r="L8" s="109"/>
      <c r="M8" s="3"/>
      <c r="N8" s="3" t="s">
        <v>231</v>
      </c>
      <c r="O8" s="3"/>
      <c r="P8" s="3"/>
      <c r="Q8" s="3"/>
      <c r="R8" s="3"/>
      <c r="S8" s="3"/>
      <c r="T8" s="110" t="s">
        <v>59</v>
      </c>
      <c r="U8" s="130"/>
      <c r="V8" s="131"/>
      <c r="X8" s="131"/>
    </row>
    <row r="9" spans="1:24" ht="21" customHeight="1">
      <c r="B9" s="3" t="s">
        <v>232</v>
      </c>
      <c r="E9" s="3"/>
      <c r="F9" s="3" t="s">
        <v>233</v>
      </c>
      <c r="G9" s="3"/>
      <c r="H9" s="3" t="s">
        <v>234</v>
      </c>
      <c r="I9" s="3"/>
      <c r="J9" s="3"/>
      <c r="L9" s="110"/>
      <c r="M9" s="3"/>
      <c r="N9" s="3" t="s">
        <v>235</v>
      </c>
      <c r="O9" s="3"/>
      <c r="P9" s="3"/>
      <c r="Q9" s="3"/>
      <c r="R9" s="3" t="s">
        <v>236</v>
      </c>
      <c r="S9" s="3"/>
      <c r="T9" s="110" t="s">
        <v>237</v>
      </c>
      <c r="U9" s="109"/>
      <c r="V9" s="110" t="s">
        <v>144</v>
      </c>
      <c r="W9" s="109"/>
    </row>
    <row r="10" spans="1:24" ht="21" customHeight="1">
      <c r="B10" s="3" t="s">
        <v>132</v>
      </c>
      <c r="D10" s="110" t="s">
        <v>124</v>
      </c>
      <c r="E10" s="3"/>
      <c r="F10" s="3" t="s">
        <v>238</v>
      </c>
      <c r="G10" s="3"/>
      <c r="H10" s="3" t="s">
        <v>239</v>
      </c>
      <c r="I10" s="3"/>
      <c r="J10" s="3" t="s">
        <v>148</v>
      </c>
      <c r="K10" s="3"/>
      <c r="M10" s="3"/>
      <c r="N10" s="3" t="s">
        <v>240</v>
      </c>
      <c r="O10" s="3"/>
      <c r="P10" s="3" t="s">
        <v>157</v>
      </c>
      <c r="Q10" s="3"/>
      <c r="R10" s="3" t="s">
        <v>142</v>
      </c>
      <c r="S10" s="3"/>
      <c r="T10" s="110" t="s">
        <v>241</v>
      </c>
      <c r="U10" s="109"/>
      <c r="V10" s="110" t="s">
        <v>242</v>
      </c>
      <c r="W10" s="109"/>
      <c r="X10" s="110" t="s">
        <v>126</v>
      </c>
    </row>
    <row r="11" spans="1:24" ht="19.5" customHeight="1">
      <c r="B11" s="3" t="s">
        <v>243</v>
      </c>
      <c r="D11" s="110" t="s">
        <v>128</v>
      </c>
      <c r="E11" s="3"/>
      <c r="F11" s="3" t="s">
        <v>244</v>
      </c>
      <c r="G11" s="3"/>
      <c r="H11" s="3" t="s">
        <v>245</v>
      </c>
      <c r="I11" s="3"/>
      <c r="J11" s="3" t="s">
        <v>167</v>
      </c>
      <c r="K11" s="3"/>
      <c r="L11" s="110" t="s">
        <v>149</v>
      </c>
      <c r="M11" s="3"/>
      <c r="N11" s="3" t="s">
        <v>246</v>
      </c>
      <c r="O11" s="3"/>
      <c r="P11" s="3" t="s">
        <v>167</v>
      </c>
      <c r="Q11" s="3"/>
      <c r="R11" s="3" t="s">
        <v>247</v>
      </c>
      <c r="S11" s="3"/>
      <c r="T11" s="110" t="s">
        <v>248</v>
      </c>
      <c r="U11" s="109"/>
      <c r="V11" s="110" t="s">
        <v>176</v>
      </c>
      <c r="W11" s="109"/>
      <c r="X11" s="110" t="s">
        <v>174</v>
      </c>
    </row>
    <row r="12" spans="1:24" ht="21" customHeight="1">
      <c r="A12" s="2"/>
      <c r="B12" s="251" t="s">
        <v>9</v>
      </c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251"/>
      <c r="V12" s="251"/>
      <c r="W12" s="251"/>
      <c r="X12" s="251"/>
    </row>
    <row r="13" spans="1:24" ht="21" customHeight="1">
      <c r="A13" s="1" t="s">
        <v>314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24" ht="21" customHeight="1">
      <c r="A14" s="40" t="s">
        <v>249</v>
      </c>
      <c r="B14" s="115">
        <v>6499830</v>
      </c>
      <c r="C14" s="41">
        <v>0</v>
      </c>
      <c r="D14" s="115">
        <v>1532321</v>
      </c>
      <c r="E14" s="41">
        <v>0</v>
      </c>
      <c r="F14" s="115">
        <v>-423185</v>
      </c>
      <c r="G14" s="41">
        <v>0</v>
      </c>
      <c r="H14" s="115">
        <v>-129337</v>
      </c>
      <c r="I14" s="41">
        <v>0</v>
      </c>
      <c r="J14" s="115">
        <v>790448</v>
      </c>
      <c r="K14" s="41">
        <v>0</v>
      </c>
      <c r="L14" s="115">
        <v>5310347</v>
      </c>
      <c r="M14" s="41">
        <v>0</v>
      </c>
      <c r="N14" s="115">
        <v>-24927</v>
      </c>
      <c r="O14" s="115">
        <v>0</v>
      </c>
      <c r="P14" s="115">
        <v>347814</v>
      </c>
      <c r="Q14" s="115">
        <v>0</v>
      </c>
      <c r="R14" s="115">
        <v>322887</v>
      </c>
      <c r="S14" s="41">
        <v>0</v>
      </c>
      <c r="T14" s="115">
        <v>13903311</v>
      </c>
      <c r="U14" s="41">
        <v>0</v>
      </c>
      <c r="V14" s="115">
        <v>923892</v>
      </c>
      <c r="W14" s="41">
        <v>0</v>
      </c>
      <c r="X14" s="115">
        <v>14827203</v>
      </c>
    </row>
    <row r="15" spans="1:24" s="5" customFormat="1" ht="21" customHeight="1">
      <c r="A15" s="1" t="s">
        <v>199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5" customFormat="1" ht="21" customHeight="1">
      <c r="A16" s="4" t="s">
        <v>250</v>
      </c>
      <c r="B16" s="44">
        <v>0</v>
      </c>
      <c r="C16" s="44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454434</v>
      </c>
      <c r="M16" s="44"/>
      <c r="N16" s="9">
        <v>0</v>
      </c>
      <c r="O16" s="44"/>
      <c r="P16" s="44">
        <v>0</v>
      </c>
      <c r="Q16" s="44"/>
      <c r="R16" s="44">
        <v>0</v>
      </c>
      <c r="S16" s="44"/>
      <c r="T16" s="44">
        <v>454434</v>
      </c>
      <c r="U16" s="44"/>
      <c r="V16" s="44">
        <v>39535</v>
      </c>
      <c r="W16" s="44"/>
      <c r="X16" s="50">
        <v>493969</v>
      </c>
    </row>
    <row r="17" spans="1:24" s="5" customFormat="1" ht="21" customHeight="1">
      <c r="A17" s="4" t="s">
        <v>203</v>
      </c>
      <c r="B17" s="50">
        <v>0</v>
      </c>
      <c r="C17" s="44"/>
      <c r="D17" s="50">
        <v>0</v>
      </c>
      <c r="E17" s="44"/>
      <c r="F17" s="50">
        <v>0</v>
      </c>
      <c r="G17" s="41"/>
      <c r="H17" s="50">
        <v>0</v>
      </c>
      <c r="I17" s="41"/>
      <c r="J17" s="50">
        <v>0</v>
      </c>
      <c r="K17" s="41"/>
      <c r="L17" s="50">
        <v>-3294</v>
      </c>
      <c r="M17" s="41"/>
      <c r="N17" s="12">
        <v>0</v>
      </c>
      <c r="O17" s="41"/>
      <c r="P17" s="50">
        <v>27858</v>
      </c>
      <c r="Q17" s="50"/>
      <c r="R17" s="50">
        <v>27858</v>
      </c>
      <c r="S17" s="41"/>
      <c r="T17" s="50">
        <v>24564</v>
      </c>
      <c r="U17" s="41"/>
      <c r="V17" s="50">
        <v>2065</v>
      </c>
      <c r="W17" s="41"/>
      <c r="X17" s="50">
        <v>26629</v>
      </c>
    </row>
    <row r="18" spans="1:24" s="5" customFormat="1" ht="21" customHeight="1">
      <c r="A18" s="1" t="s">
        <v>106</v>
      </c>
      <c r="B18" s="37">
        <v>0</v>
      </c>
      <c r="C18" s="41"/>
      <c r="D18" s="37">
        <v>0</v>
      </c>
      <c r="E18" s="41"/>
      <c r="F18" s="37">
        <v>0</v>
      </c>
      <c r="G18" s="41"/>
      <c r="H18" s="37">
        <v>0</v>
      </c>
      <c r="I18" s="41"/>
      <c r="J18" s="37">
        <v>0</v>
      </c>
      <c r="K18" s="41"/>
      <c r="L18" s="37">
        <v>451140</v>
      </c>
      <c r="M18" s="41"/>
      <c r="N18" s="37">
        <v>0</v>
      </c>
      <c r="O18" s="41"/>
      <c r="P18" s="37">
        <v>27858</v>
      </c>
      <c r="Q18" s="41"/>
      <c r="R18" s="37">
        <v>27858</v>
      </c>
      <c r="S18" s="41"/>
      <c r="T18" s="37">
        <v>478998</v>
      </c>
      <c r="U18" s="41"/>
      <c r="V18" s="37">
        <v>41600</v>
      </c>
      <c r="W18" s="41"/>
      <c r="X18" s="37">
        <v>520598</v>
      </c>
    </row>
    <row r="19" spans="1:24" ht="21" customHeight="1" thickBot="1">
      <c r="A19" s="5" t="s">
        <v>315</v>
      </c>
      <c r="B19" s="47">
        <v>6499830</v>
      </c>
      <c r="C19" s="41"/>
      <c r="D19" s="47">
        <v>1532321</v>
      </c>
      <c r="E19" s="41"/>
      <c r="F19" s="47">
        <v>-423185</v>
      </c>
      <c r="G19" s="41"/>
      <c r="H19" s="47">
        <v>-129337</v>
      </c>
      <c r="I19" s="41"/>
      <c r="J19" s="47">
        <v>790448</v>
      </c>
      <c r="K19" s="41"/>
      <c r="L19" s="47">
        <v>5761487</v>
      </c>
      <c r="M19" s="41"/>
      <c r="N19" s="47">
        <v>-24927</v>
      </c>
      <c r="O19" s="41"/>
      <c r="P19" s="47">
        <v>375672</v>
      </c>
      <c r="Q19" s="41"/>
      <c r="R19" s="47">
        <v>350745</v>
      </c>
      <c r="S19" s="41"/>
      <c r="T19" s="47">
        <v>14382309</v>
      </c>
      <c r="U19" s="41"/>
      <c r="V19" s="47">
        <v>965492</v>
      </c>
      <c r="W19" s="41"/>
      <c r="X19" s="47">
        <v>15347801</v>
      </c>
    </row>
    <row r="20" spans="1:24" ht="18.75" customHeight="1" thickTop="1">
      <c r="A20" s="5"/>
      <c r="B20" s="8"/>
      <c r="C20" s="8"/>
      <c r="D20" s="41"/>
      <c r="E20" s="8"/>
      <c r="F20" s="8"/>
      <c r="G20" s="8"/>
      <c r="H20" s="8"/>
      <c r="I20" s="8"/>
      <c r="J20" s="8"/>
      <c r="K20" s="8"/>
      <c r="L20" s="41"/>
      <c r="M20" s="8"/>
      <c r="N20" s="8"/>
      <c r="O20" s="41"/>
      <c r="P20" s="8"/>
      <c r="Q20" s="8"/>
      <c r="R20" s="8"/>
      <c r="S20" s="8"/>
      <c r="T20" s="41"/>
      <c r="U20" s="41"/>
      <c r="V20" s="41"/>
      <c r="W20" s="41"/>
      <c r="X20" s="41"/>
    </row>
    <row r="21" spans="1:24" ht="19" customHeight="1">
      <c r="A21" s="16"/>
      <c r="B21" s="15"/>
      <c r="E21" s="14"/>
      <c r="G21" s="14"/>
      <c r="I21" s="14"/>
      <c r="J21" s="15"/>
      <c r="K21" s="14"/>
      <c r="L21" s="115"/>
      <c r="M21" s="14"/>
      <c r="N21" s="14"/>
      <c r="O21" s="14"/>
      <c r="P21" s="14"/>
      <c r="Q21" s="14"/>
      <c r="R21" s="14"/>
      <c r="S21" s="14"/>
      <c r="T21" s="115"/>
      <c r="U21" s="41"/>
      <c r="V21" s="115"/>
      <c r="W21" s="41"/>
      <c r="X21" s="115"/>
    </row>
    <row r="22" spans="1:24">
      <c r="B22" s="165"/>
    </row>
    <row r="23" spans="1:24">
      <c r="B23" s="165"/>
    </row>
    <row r="24" spans="1:24">
      <c r="B24" s="165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6" firstPageNumber="9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AF699-E8CE-426E-A5D1-85ECB53E95A6}">
  <dimension ref="A1:X23"/>
  <sheetViews>
    <sheetView view="pageBreakPreview" zoomScale="70" zoomScaleNormal="76" zoomScaleSheetLayoutView="70" workbookViewId="0">
      <selection activeCell="Z5" sqref="Z5"/>
    </sheetView>
  </sheetViews>
  <sheetFormatPr defaultColWidth="9.09765625" defaultRowHeight="14"/>
  <cols>
    <col min="1" max="1" width="43" style="169" customWidth="1"/>
    <col min="2" max="2" width="12.69921875" style="167" customWidth="1"/>
    <col min="3" max="3" width="0.8984375" style="167" customWidth="1"/>
    <col min="4" max="4" width="12.69921875" style="48" customWidth="1"/>
    <col min="5" max="5" width="0.8984375" style="167" customWidth="1"/>
    <col min="6" max="6" width="14.8984375" style="167" customWidth="1"/>
    <col min="7" max="7" width="0.8984375" style="167" customWidth="1"/>
    <col min="8" max="8" width="14.8984375" style="167" customWidth="1"/>
    <col min="9" max="9" width="0.8984375" style="167" customWidth="1"/>
    <col min="10" max="10" width="12.69921875" style="167" customWidth="1"/>
    <col min="11" max="11" width="0.8984375" style="167" customWidth="1"/>
    <col min="12" max="12" width="14.8984375" style="48" customWidth="1"/>
    <col min="13" max="13" width="0.8984375" style="167" customWidth="1"/>
    <col min="14" max="14" width="13.59765625" style="167" customWidth="1"/>
    <col min="15" max="15" width="1" style="167" customWidth="1"/>
    <col min="16" max="16" width="19.69921875" style="167" customWidth="1"/>
    <col min="17" max="17" width="1" style="167" customWidth="1"/>
    <col min="18" max="18" width="13.3984375" style="167" customWidth="1"/>
    <col min="19" max="19" width="1" style="167" customWidth="1"/>
    <col min="20" max="20" width="14.09765625" style="48" customWidth="1"/>
    <col min="21" max="21" width="1" style="132" customWidth="1"/>
    <col min="22" max="22" width="12.69921875" style="48" customWidth="1"/>
    <col min="23" max="23" width="1" style="132" customWidth="1"/>
    <col min="24" max="24" width="14.09765625" style="48" customWidth="1"/>
    <col min="25" max="16384" width="9.09765625" style="167"/>
  </cols>
  <sheetData>
    <row r="1" spans="1:24" s="171" customFormat="1" ht="21" customHeight="1">
      <c r="A1" s="170" t="s">
        <v>0</v>
      </c>
      <c r="D1" s="107"/>
      <c r="L1" s="107"/>
      <c r="T1" s="107"/>
      <c r="U1" s="128"/>
      <c r="V1" s="107"/>
      <c r="W1" s="128"/>
      <c r="X1" s="107"/>
    </row>
    <row r="2" spans="1:24" s="173" customFormat="1" ht="21" customHeight="1">
      <c r="A2" s="218" t="s">
        <v>119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190"/>
    </row>
    <row r="4" spans="1:24" ht="21" customHeight="1">
      <c r="B4" s="244" t="s">
        <v>224</v>
      </c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</row>
    <row r="5" spans="1:24" ht="21" customHeight="1">
      <c r="C5" s="177"/>
      <c r="D5" s="109"/>
      <c r="E5" s="176"/>
      <c r="F5" s="176"/>
      <c r="G5" s="176"/>
      <c r="H5" s="176"/>
      <c r="I5" s="176"/>
      <c r="J5" s="258" t="s">
        <v>225</v>
      </c>
      <c r="K5" s="258"/>
      <c r="L5" s="258"/>
      <c r="M5" s="176"/>
      <c r="N5" s="258" t="s">
        <v>226</v>
      </c>
      <c r="O5" s="258"/>
      <c r="P5" s="258"/>
      <c r="Q5" s="258"/>
      <c r="R5" s="258"/>
      <c r="S5" s="219"/>
      <c r="U5" s="48"/>
      <c r="W5" s="48"/>
    </row>
    <row r="6" spans="1:24" ht="21" customHeight="1">
      <c r="C6" s="177"/>
      <c r="D6" s="109"/>
      <c r="E6" s="176"/>
      <c r="F6" s="176" t="s">
        <v>227</v>
      </c>
      <c r="G6" s="176"/>
      <c r="I6" s="176"/>
      <c r="J6" s="176"/>
      <c r="K6" s="176"/>
      <c r="L6" s="109"/>
      <c r="M6" s="176"/>
      <c r="N6" s="176"/>
      <c r="O6" s="176"/>
      <c r="P6" s="176"/>
      <c r="Q6" s="176"/>
      <c r="R6" s="176"/>
      <c r="U6" s="48"/>
      <c r="W6" s="48"/>
    </row>
    <row r="7" spans="1:24" ht="21" customHeight="1">
      <c r="B7" s="176"/>
      <c r="C7" s="177"/>
      <c r="D7" s="109"/>
      <c r="E7" s="176"/>
      <c r="F7" s="220" t="s">
        <v>228</v>
      </c>
      <c r="G7" s="176"/>
      <c r="I7" s="176"/>
      <c r="J7" s="176"/>
      <c r="K7" s="176"/>
      <c r="L7" s="109"/>
      <c r="M7" s="176"/>
      <c r="U7" s="48"/>
      <c r="W7" s="48"/>
    </row>
    <row r="8" spans="1:24" ht="21" customHeight="1">
      <c r="C8" s="177"/>
      <c r="D8" s="109"/>
      <c r="E8" s="176"/>
      <c r="F8" s="176" t="s">
        <v>229</v>
      </c>
      <c r="G8" s="176"/>
      <c r="H8" s="176" t="s">
        <v>230</v>
      </c>
      <c r="I8" s="176"/>
      <c r="J8" s="176"/>
      <c r="K8" s="176"/>
      <c r="L8" s="109"/>
      <c r="M8" s="176"/>
      <c r="N8" s="176" t="s">
        <v>231</v>
      </c>
      <c r="O8" s="176"/>
      <c r="P8" s="176"/>
      <c r="Q8" s="176"/>
      <c r="R8" s="176"/>
      <c r="S8" s="176"/>
      <c r="T8" s="110" t="s">
        <v>59</v>
      </c>
      <c r="U8" s="130"/>
      <c r="V8" s="131"/>
      <c r="X8" s="131"/>
    </row>
    <row r="9" spans="1:24" ht="21" customHeight="1">
      <c r="B9" s="176" t="s">
        <v>232</v>
      </c>
      <c r="E9" s="176"/>
      <c r="F9" s="176" t="s">
        <v>233</v>
      </c>
      <c r="G9" s="176"/>
      <c r="H9" s="176" t="s">
        <v>234</v>
      </c>
      <c r="I9" s="176"/>
      <c r="J9" s="176"/>
      <c r="L9" s="110"/>
      <c r="M9" s="176"/>
      <c r="N9" s="176" t="s">
        <v>235</v>
      </c>
      <c r="O9" s="176"/>
      <c r="P9" s="176"/>
      <c r="Q9" s="176"/>
      <c r="R9" s="176" t="s">
        <v>236</v>
      </c>
      <c r="S9" s="176"/>
      <c r="T9" s="110" t="s">
        <v>237</v>
      </c>
      <c r="U9" s="109"/>
      <c r="V9" s="110" t="s">
        <v>144</v>
      </c>
      <c r="W9" s="109"/>
    </row>
    <row r="10" spans="1:24" ht="21" customHeight="1">
      <c r="B10" s="176" t="s">
        <v>132</v>
      </c>
      <c r="D10" s="110" t="s">
        <v>124</v>
      </c>
      <c r="E10" s="176"/>
      <c r="F10" s="176" t="s">
        <v>238</v>
      </c>
      <c r="G10" s="176"/>
      <c r="H10" s="176" t="s">
        <v>239</v>
      </c>
      <c r="I10" s="176"/>
      <c r="J10" s="176" t="s">
        <v>148</v>
      </c>
      <c r="K10" s="176"/>
      <c r="M10" s="176"/>
      <c r="N10" s="176" t="s">
        <v>240</v>
      </c>
      <c r="O10" s="176"/>
      <c r="P10" s="176" t="s">
        <v>157</v>
      </c>
      <c r="Q10" s="176"/>
      <c r="R10" s="176" t="s">
        <v>142</v>
      </c>
      <c r="S10" s="176"/>
      <c r="T10" s="110" t="s">
        <v>241</v>
      </c>
      <c r="U10" s="109"/>
      <c r="V10" s="110" t="s">
        <v>242</v>
      </c>
      <c r="W10" s="109"/>
      <c r="X10" s="110" t="s">
        <v>126</v>
      </c>
    </row>
    <row r="11" spans="1:24" ht="19.5" customHeight="1">
      <c r="B11" s="176" t="s">
        <v>243</v>
      </c>
      <c r="D11" s="110" t="s">
        <v>128</v>
      </c>
      <c r="E11" s="176"/>
      <c r="F11" s="176" t="s">
        <v>244</v>
      </c>
      <c r="G11" s="176"/>
      <c r="H11" s="176" t="s">
        <v>245</v>
      </c>
      <c r="I11" s="176"/>
      <c r="J11" s="176" t="s">
        <v>167</v>
      </c>
      <c r="K11" s="176"/>
      <c r="L11" s="110" t="s">
        <v>149</v>
      </c>
      <c r="M11" s="176"/>
      <c r="N11" s="176" t="s">
        <v>246</v>
      </c>
      <c r="O11" s="176"/>
      <c r="P11" s="176" t="s">
        <v>167</v>
      </c>
      <c r="Q11" s="176"/>
      <c r="R11" s="176" t="s">
        <v>247</v>
      </c>
      <c r="S11" s="176"/>
      <c r="T11" s="110" t="s">
        <v>248</v>
      </c>
      <c r="U11" s="109"/>
      <c r="V11" s="110" t="s">
        <v>176</v>
      </c>
      <c r="W11" s="109"/>
      <c r="X11" s="110" t="s">
        <v>174</v>
      </c>
    </row>
    <row r="12" spans="1:24" ht="21" customHeight="1">
      <c r="A12" s="167"/>
      <c r="B12" s="242" t="s">
        <v>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</row>
    <row r="13" spans="1:24" ht="21" customHeight="1">
      <c r="A13" s="174" t="s">
        <v>317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</row>
    <row r="14" spans="1:24" ht="21" customHeight="1">
      <c r="A14" s="185" t="s">
        <v>251</v>
      </c>
      <c r="B14" s="115">
        <v>6499830</v>
      </c>
      <c r="C14" s="41"/>
      <c r="D14" s="115">
        <v>1532321</v>
      </c>
      <c r="E14" s="41"/>
      <c r="F14" s="115">
        <v>-423185</v>
      </c>
      <c r="G14" s="41"/>
      <c r="H14" s="115">
        <v>-129337</v>
      </c>
      <c r="I14" s="41"/>
      <c r="J14" s="115">
        <v>790448</v>
      </c>
      <c r="K14" s="41"/>
      <c r="L14" s="115">
        <v>5880871</v>
      </c>
      <c r="M14" s="41"/>
      <c r="N14" s="115">
        <v>-24927</v>
      </c>
      <c r="O14" s="115"/>
      <c r="P14" s="115">
        <v>380914</v>
      </c>
      <c r="Q14" s="115"/>
      <c r="R14" s="115">
        <v>355987</v>
      </c>
      <c r="S14" s="41">
        <v>0</v>
      </c>
      <c r="T14" s="115">
        <v>14506935</v>
      </c>
      <c r="U14" s="41">
        <v>0</v>
      </c>
      <c r="V14" s="115">
        <v>979136</v>
      </c>
      <c r="W14" s="41">
        <v>0</v>
      </c>
      <c r="X14" s="115">
        <v>15486071</v>
      </c>
    </row>
    <row r="15" spans="1:24" s="190" customFormat="1" ht="21" customHeight="1">
      <c r="A15" s="174" t="s">
        <v>199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190" customFormat="1" ht="21" customHeight="1">
      <c r="A16" s="169" t="s">
        <v>250</v>
      </c>
      <c r="B16" s="44">
        <v>0</v>
      </c>
      <c r="C16" s="44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422205</v>
      </c>
      <c r="M16" s="44"/>
      <c r="N16" s="9">
        <v>0</v>
      </c>
      <c r="O16" s="44"/>
      <c r="P16" s="44">
        <v>0</v>
      </c>
      <c r="Q16" s="44"/>
      <c r="R16" s="44">
        <v>0</v>
      </c>
      <c r="S16" s="44"/>
      <c r="T16" s="44">
        <v>422205</v>
      </c>
      <c r="U16" s="44"/>
      <c r="V16" s="44">
        <v>26571</v>
      </c>
      <c r="W16" s="44"/>
      <c r="X16" s="50">
        <v>448776</v>
      </c>
    </row>
    <row r="17" spans="1:24" s="190" customFormat="1" ht="21" customHeight="1">
      <c r="A17" s="169" t="s">
        <v>203</v>
      </c>
      <c r="B17" s="50">
        <v>0</v>
      </c>
      <c r="C17" s="44"/>
      <c r="D17" s="50">
        <v>0</v>
      </c>
      <c r="E17" s="44"/>
      <c r="F17" s="50">
        <v>0</v>
      </c>
      <c r="G17" s="41"/>
      <c r="H17" s="50">
        <v>0</v>
      </c>
      <c r="I17" s="41"/>
      <c r="J17" s="50">
        <v>0</v>
      </c>
      <c r="K17" s="41"/>
      <c r="L17" s="50">
        <v>0</v>
      </c>
      <c r="M17" s="41"/>
      <c r="N17" s="12">
        <v>0</v>
      </c>
      <c r="O17" s="41"/>
      <c r="P17" s="50">
        <v>16362</v>
      </c>
      <c r="Q17" s="50"/>
      <c r="R17" s="50">
        <v>16362</v>
      </c>
      <c r="S17" s="41"/>
      <c r="T17" s="50">
        <v>16362</v>
      </c>
      <c r="U17" s="41"/>
      <c r="V17" s="50">
        <v>1300</v>
      </c>
      <c r="W17" s="41"/>
      <c r="X17" s="50">
        <v>17662</v>
      </c>
    </row>
    <row r="18" spans="1:24" s="190" customFormat="1" ht="21" customHeight="1">
      <c r="A18" s="174" t="s">
        <v>106</v>
      </c>
      <c r="B18" s="37">
        <v>0</v>
      </c>
      <c r="C18" s="41"/>
      <c r="D18" s="37">
        <v>0</v>
      </c>
      <c r="E18" s="41"/>
      <c r="F18" s="37">
        <v>0</v>
      </c>
      <c r="G18" s="41"/>
      <c r="H18" s="37">
        <v>0</v>
      </c>
      <c r="I18" s="41"/>
      <c r="J18" s="37">
        <v>0</v>
      </c>
      <c r="K18" s="41"/>
      <c r="L18" s="37">
        <v>422205</v>
      </c>
      <c r="M18" s="41"/>
      <c r="N18" s="37">
        <v>0</v>
      </c>
      <c r="O18" s="41"/>
      <c r="P18" s="37">
        <v>16362</v>
      </c>
      <c r="Q18" s="41"/>
      <c r="R18" s="37">
        <v>16362</v>
      </c>
      <c r="S18" s="41"/>
      <c r="T18" s="37">
        <v>438567</v>
      </c>
      <c r="U18" s="41"/>
      <c r="V18" s="37">
        <v>27871</v>
      </c>
      <c r="W18" s="41"/>
      <c r="X18" s="37">
        <v>466438</v>
      </c>
    </row>
    <row r="19" spans="1:24" ht="21" customHeight="1" thickBot="1">
      <c r="A19" s="190" t="s">
        <v>316</v>
      </c>
      <c r="B19" s="47">
        <v>6499830</v>
      </c>
      <c r="C19" s="41"/>
      <c r="D19" s="47">
        <v>1532321</v>
      </c>
      <c r="E19" s="41"/>
      <c r="F19" s="47">
        <v>-423185</v>
      </c>
      <c r="G19" s="41"/>
      <c r="H19" s="47">
        <v>-129337</v>
      </c>
      <c r="I19" s="41"/>
      <c r="J19" s="47">
        <v>790448</v>
      </c>
      <c r="K19" s="41"/>
      <c r="L19" s="47">
        <v>6303076</v>
      </c>
      <c r="M19" s="41"/>
      <c r="N19" s="47">
        <v>-24927</v>
      </c>
      <c r="O19" s="41"/>
      <c r="P19" s="47">
        <v>397276</v>
      </c>
      <c r="Q19" s="41"/>
      <c r="R19" s="47">
        <v>372349</v>
      </c>
      <c r="S19" s="41"/>
      <c r="T19" s="47">
        <v>14945502</v>
      </c>
      <c r="U19" s="41"/>
      <c r="V19" s="47">
        <v>1007007</v>
      </c>
      <c r="W19" s="41"/>
      <c r="X19" s="47">
        <v>15952509</v>
      </c>
    </row>
    <row r="20" spans="1:24" ht="18.75" customHeight="1" thickTop="1">
      <c r="A20" s="190"/>
      <c r="B20" s="221"/>
      <c r="C20" s="221"/>
      <c r="D20" s="41"/>
      <c r="E20" s="221"/>
      <c r="F20" s="221"/>
      <c r="G20" s="221"/>
      <c r="H20" s="221"/>
      <c r="I20" s="221"/>
      <c r="J20" s="221"/>
      <c r="K20" s="221"/>
      <c r="L20" s="41"/>
      <c r="M20" s="221"/>
      <c r="N20" s="221"/>
      <c r="O20" s="41"/>
      <c r="P20" s="221"/>
      <c r="Q20" s="221"/>
      <c r="R20" s="221"/>
      <c r="S20" s="221"/>
      <c r="T20" s="41"/>
      <c r="U20" s="41"/>
      <c r="V20" s="41"/>
      <c r="W20" s="41"/>
      <c r="X20" s="41"/>
    </row>
    <row r="21" spans="1:24" ht="19" customHeight="1">
      <c r="A21" s="222"/>
      <c r="B21" s="223"/>
      <c r="E21" s="224"/>
      <c r="G21" s="224"/>
      <c r="I21" s="224"/>
      <c r="J21" s="223"/>
      <c r="K21" s="224"/>
      <c r="L21" s="115"/>
      <c r="M21" s="224"/>
      <c r="N21" s="224"/>
      <c r="O21" s="224"/>
      <c r="P21" s="224"/>
      <c r="Q21" s="224"/>
      <c r="R21" s="224"/>
      <c r="S21" s="224"/>
      <c r="T21" s="115"/>
      <c r="U21" s="41"/>
      <c r="V21" s="115"/>
      <c r="W21" s="41"/>
      <c r="X21" s="115"/>
    </row>
    <row r="23" spans="1:24">
      <c r="A23" s="176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6" firstPageNumber="10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796D-A275-4EAF-AEBF-2EF6FDB6DAC2}">
  <dimension ref="A1:K18"/>
  <sheetViews>
    <sheetView view="pageBreakPreview" zoomScale="70" zoomScaleNormal="70" zoomScaleSheetLayoutView="70" workbookViewId="0">
      <selection activeCell="N8" sqref="N8"/>
    </sheetView>
  </sheetViews>
  <sheetFormatPr defaultColWidth="9.09765625" defaultRowHeight="14"/>
  <cols>
    <col min="1" max="1" width="66.09765625" style="4" customWidth="1"/>
    <col min="2" max="2" width="15.09765625" style="2" customWidth="1"/>
    <col min="3" max="3" width="2" style="2" customWidth="1"/>
    <col min="4" max="4" width="15.09765625" style="2" customWidth="1"/>
    <col min="5" max="5" width="2" style="2" customWidth="1"/>
    <col min="6" max="6" width="15.09765625" style="2" customWidth="1"/>
    <col min="7" max="7" width="2" style="2" customWidth="1"/>
    <col min="8" max="8" width="15.09765625" style="2" customWidth="1"/>
    <col min="9" max="9" width="2" style="2" customWidth="1"/>
    <col min="10" max="10" width="15.09765625" style="2" customWidth="1"/>
    <col min="11" max="11" width="1" style="2" customWidth="1"/>
    <col min="12" max="16384" width="9.09765625" style="2"/>
  </cols>
  <sheetData>
    <row r="1" spans="1:11" s="19" customFormat="1" ht="21" customHeight="1">
      <c r="A1" s="20" t="s">
        <v>0</v>
      </c>
    </row>
    <row r="2" spans="1:11" s="21" customFormat="1" ht="21" customHeight="1">
      <c r="A2" s="26" t="s">
        <v>119</v>
      </c>
    </row>
    <row r="3" spans="1:11" s="21" customFormat="1" ht="21" customHeight="1">
      <c r="A3" s="252"/>
      <c r="B3" s="252"/>
      <c r="C3" s="252"/>
    </row>
    <row r="4" spans="1:11" ht="21" customHeight="1">
      <c r="B4" s="253" t="s">
        <v>252</v>
      </c>
      <c r="C4" s="253"/>
      <c r="D4" s="253"/>
      <c r="E4" s="253"/>
      <c r="F4" s="253"/>
      <c r="G4" s="253"/>
      <c r="H4" s="253"/>
      <c r="I4" s="253"/>
      <c r="J4" s="253"/>
      <c r="K4" s="86"/>
    </row>
    <row r="5" spans="1:11" ht="21" customHeight="1">
      <c r="C5" s="86"/>
      <c r="D5" s="3"/>
      <c r="E5" s="3"/>
      <c r="F5" s="249" t="s">
        <v>225</v>
      </c>
      <c r="G5" s="249"/>
      <c r="H5" s="249"/>
      <c r="I5" s="3"/>
      <c r="J5" s="3"/>
      <c r="K5" s="3"/>
    </row>
    <row r="6" spans="1:11" ht="21" customHeight="1">
      <c r="B6" s="3" t="s">
        <v>232</v>
      </c>
      <c r="E6" s="3"/>
      <c r="F6" s="3"/>
      <c r="H6" s="3"/>
      <c r="I6" s="3"/>
    </row>
    <row r="7" spans="1:11" ht="21" customHeight="1">
      <c r="B7" s="3" t="s">
        <v>132</v>
      </c>
      <c r="D7" s="3" t="s">
        <v>124</v>
      </c>
      <c r="E7" s="3"/>
      <c r="F7" s="3" t="s">
        <v>148</v>
      </c>
      <c r="G7" s="3"/>
      <c r="I7" s="3"/>
      <c r="J7" s="110" t="s">
        <v>126</v>
      </c>
    </row>
    <row r="8" spans="1:11" ht="21" customHeight="1">
      <c r="B8" s="3" t="s">
        <v>243</v>
      </c>
      <c r="D8" s="3" t="s">
        <v>128</v>
      </c>
      <c r="E8" s="3"/>
      <c r="F8" s="3" t="s">
        <v>167</v>
      </c>
      <c r="G8" s="3"/>
      <c r="H8" s="3" t="s">
        <v>149</v>
      </c>
      <c r="I8" s="3"/>
      <c r="J8" s="110" t="s">
        <v>174</v>
      </c>
    </row>
    <row r="9" spans="1:11" ht="21" customHeight="1">
      <c r="A9" s="2"/>
      <c r="B9" s="251" t="s">
        <v>9</v>
      </c>
      <c r="C9" s="251"/>
      <c r="D9" s="251"/>
      <c r="E9" s="251"/>
      <c r="F9" s="251"/>
      <c r="G9" s="251"/>
      <c r="H9" s="251"/>
      <c r="I9" s="251"/>
      <c r="J9" s="251"/>
      <c r="K9" s="7"/>
    </row>
    <row r="10" spans="1:11" ht="21" customHeight="1">
      <c r="A10" s="1" t="s">
        <v>314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21" customHeight="1">
      <c r="A11" s="40" t="s">
        <v>249</v>
      </c>
      <c r="B11" s="115">
        <v>6499830</v>
      </c>
      <c r="C11" s="41"/>
      <c r="D11" s="115">
        <v>1532321</v>
      </c>
      <c r="E11" s="41"/>
      <c r="F11" s="115">
        <v>653548</v>
      </c>
      <c r="G11" s="41"/>
      <c r="H11" s="115">
        <v>3289062</v>
      </c>
      <c r="I11" s="41"/>
      <c r="J11" s="8">
        <v>11974761</v>
      </c>
      <c r="K11" s="8"/>
    </row>
    <row r="12" spans="1:11" s="5" customFormat="1" ht="21" customHeight="1">
      <c r="A12" s="1" t="s">
        <v>199</v>
      </c>
      <c r="K12" s="8"/>
    </row>
    <row r="13" spans="1:11" s="5" customFormat="1" ht="21" customHeight="1">
      <c r="A13" s="4" t="s">
        <v>250</v>
      </c>
      <c r="B13" s="50">
        <v>0</v>
      </c>
      <c r="C13" s="44"/>
      <c r="D13" s="50">
        <v>0</v>
      </c>
      <c r="E13" s="41"/>
      <c r="F13" s="50">
        <v>0</v>
      </c>
      <c r="G13" s="41"/>
      <c r="H13" s="44">
        <v>99194</v>
      </c>
      <c r="I13" s="41"/>
      <c r="J13" s="10">
        <v>99194</v>
      </c>
      <c r="K13" s="8"/>
    </row>
    <row r="14" spans="1:11" s="5" customFormat="1" ht="21" customHeight="1">
      <c r="A14" s="4" t="s">
        <v>203</v>
      </c>
      <c r="B14" s="50">
        <v>0</v>
      </c>
      <c r="C14" s="44"/>
      <c r="D14" s="50">
        <v>0</v>
      </c>
      <c r="E14" s="41"/>
      <c r="F14" s="50">
        <v>0</v>
      </c>
      <c r="G14" s="41"/>
      <c r="H14" s="44">
        <v>-3294</v>
      </c>
      <c r="I14" s="41"/>
      <c r="J14" s="10">
        <v>-3294</v>
      </c>
      <c r="K14" s="8"/>
    </row>
    <row r="15" spans="1:11" s="5" customFormat="1" ht="21" customHeight="1">
      <c r="A15" s="1" t="s">
        <v>106</v>
      </c>
      <c r="B15" s="32">
        <v>0</v>
      </c>
      <c r="C15" s="8"/>
      <c r="D15" s="32">
        <v>0</v>
      </c>
      <c r="E15" s="8"/>
      <c r="F15" s="32">
        <v>0</v>
      </c>
      <c r="G15" s="8"/>
      <c r="H15" s="37">
        <v>95900</v>
      </c>
      <c r="I15" s="139"/>
      <c r="J15" s="37">
        <v>95900</v>
      </c>
      <c r="K15" s="8"/>
    </row>
    <row r="16" spans="1:11" s="5" customFormat="1" ht="21" customHeight="1">
      <c r="A16" s="1"/>
      <c r="B16" s="141"/>
      <c r="C16" s="8"/>
      <c r="D16" s="141"/>
      <c r="E16" s="8"/>
      <c r="F16" s="141"/>
      <c r="G16" s="8"/>
      <c r="H16" s="134"/>
      <c r="I16" s="139"/>
      <c r="J16" s="134"/>
      <c r="K16" s="8"/>
    </row>
    <row r="17" spans="1:11" ht="21" customHeight="1" thickBot="1">
      <c r="A17" s="5" t="s">
        <v>315</v>
      </c>
      <c r="B17" s="140">
        <v>6499830</v>
      </c>
      <c r="C17" s="41"/>
      <c r="D17" s="140">
        <v>1532321</v>
      </c>
      <c r="E17" s="41"/>
      <c r="F17" s="140">
        <v>653548</v>
      </c>
      <c r="G17" s="41"/>
      <c r="H17" s="140">
        <v>3384962</v>
      </c>
      <c r="I17" s="41"/>
      <c r="J17" s="140">
        <v>12070661</v>
      </c>
      <c r="K17" s="33"/>
    </row>
    <row r="18" spans="1:11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1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33A7-36D5-4520-9402-ECB63A9F97A9}">
  <dimension ref="A1:K17"/>
  <sheetViews>
    <sheetView view="pageBreakPreview" zoomScale="80" zoomScaleNormal="94" zoomScaleSheetLayoutView="80" workbookViewId="0">
      <selection activeCell="D16" sqref="D16"/>
    </sheetView>
  </sheetViews>
  <sheetFormatPr defaultColWidth="9.09765625" defaultRowHeight="14"/>
  <cols>
    <col min="1" max="1" width="66.8984375" style="169" customWidth="1"/>
    <col min="2" max="2" width="15.09765625" style="167" customWidth="1"/>
    <col min="3" max="3" width="2" style="167" customWidth="1"/>
    <col min="4" max="4" width="15.09765625" style="167" customWidth="1"/>
    <col min="5" max="5" width="2" style="167" customWidth="1"/>
    <col min="6" max="6" width="15.09765625" style="167" customWidth="1"/>
    <col min="7" max="7" width="2" style="167" customWidth="1"/>
    <col min="8" max="8" width="15.09765625" style="167" customWidth="1"/>
    <col min="9" max="9" width="2" style="167" customWidth="1"/>
    <col min="10" max="10" width="15.09765625" style="167" customWidth="1"/>
    <col min="11" max="11" width="1" style="167" customWidth="1"/>
    <col min="12" max="16384" width="9.09765625" style="167"/>
  </cols>
  <sheetData>
    <row r="1" spans="1:11" s="171" customFormat="1" ht="21" customHeight="1">
      <c r="A1" s="170" t="s">
        <v>0</v>
      </c>
    </row>
    <row r="2" spans="1:11" s="173" customFormat="1" ht="21" customHeight="1">
      <c r="A2" s="218" t="s">
        <v>119</v>
      </c>
    </row>
    <row r="3" spans="1:11" s="173" customFormat="1" ht="21" customHeight="1">
      <c r="A3" s="259"/>
      <c r="B3" s="259"/>
      <c r="C3" s="259"/>
    </row>
    <row r="4" spans="1:11" ht="21" customHeight="1">
      <c r="B4" s="244" t="s">
        <v>252</v>
      </c>
      <c r="C4" s="244"/>
      <c r="D4" s="244"/>
      <c r="E4" s="244"/>
      <c r="F4" s="244"/>
      <c r="G4" s="244"/>
      <c r="H4" s="244"/>
      <c r="I4" s="244"/>
      <c r="J4" s="244"/>
      <c r="K4" s="177"/>
    </row>
    <row r="5" spans="1:11" ht="21" customHeight="1">
      <c r="C5" s="177"/>
      <c r="D5" s="176"/>
      <c r="E5" s="176"/>
      <c r="F5" s="260" t="s">
        <v>225</v>
      </c>
      <c r="G5" s="260"/>
      <c r="H5" s="260"/>
      <c r="I5" s="176"/>
      <c r="J5" s="176"/>
      <c r="K5" s="176"/>
    </row>
    <row r="6" spans="1:11" ht="21" customHeight="1">
      <c r="B6" s="176" t="s">
        <v>232</v>
      </c>
      <c r="E6" s="176"/>
      <c r="F6" s="176"/>
      <c r="H6" s="176"/>
      <c r="I6" s="176"/>
    </row>
    <row r="7" spans="1:11" ht="21" customHeight="1">
      <c r="B7" s="176" t="s">
        <v>132</v>
      </c>
      <c r="D7" s="176" t="s">
        <v>124</v>
      </c>
      <c r="E7" s="176"/>
      <c r="F7" s="176" t="s">
        <v>148</v>
      </c>
      <c r="G7" s="176"/>
      <c r="I7" s="176"/>
      <c r="J7" s="110" t="s">
        <v>126</v>
      </c>
    </row>
    <row r="8" spans="1:11" ht="21" customHeight="1">
      <c r="B8" s="176" t="s">
        <v>243</v>
      </c>
      <c r="D8" s="176" t="s">
        <v>128</v>
      </c>
      <c r="E8" s="176"/>
      <c r="F8" s="176" t="s">
        <v>167</v>
      </c>
      <c r="G8" s="176"/>
      <c r="H8" s="176" t="s">
        <v>149</v>
      </c>
      <c r="I8" s="176"/>
      <c r="J8" s="110" t="s">
        <v>174</v>
      </c>
    </row>
    <row r="9" spans="1:11" ht="21" customHeight="1">
      <c r="A9" s="167"/>
      <c r="B9" s="242" t="s">
        <v>9</v>
      </c>
      <c r="C9" s="242"/>
      <c r="D9" s="242"/>
      <c r="E9" s="242"/>
      <c r="F9" s="242"/>
      <c r="G9" s="242"/>
      <c r="H9" s="242"/>
      <c r="I9" s="242"/>
      <c r="J9" s="242"/>
      <c r="K9" s="179"/>
    </row>
    <row r="10" spans="1:11" ht="21" customHeight="1">
      <c r="A10" s="1" t="s">
        <v>317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1" ht="21" customHeight="1">
      <c r="A11" s="185" t="s">
        <v>251</v>
      </c>
      <c r="B11" s="115">
        <v>6499830</v>
      </c>
      <c r="C11" s="41"/>
      <c r="D11" s="115">
        <v>1532321</v>
      </c>
      <c r="E11" s="41"/>
      <c r="F11" s="115">
        <v>653548</v>
      </c>
      <c r="G11" s="41"/>
      <c r="H11" s="115">
        <v>3346924</v>
      </c>
      <c r="I11" s="41"/>
      <c r="J11" s="221">
        <v>12032623</v>
      </c>
      <c r="K11" s="221"/>
    </row>
    <row r="12" spans="1:11" s="190" customFormat="1" ht="21" customHeight="1">
      <c r="A12" s="174" t="s">
        <v>199</v>
      </c>
      <c r="K12" s="221"/>
    </row>
    <row r="13" spans="1:11" s="190" customFormat="1" ht="20.5" customHeight="1">
      <c r="A13" s="169" t="s">
        <v>250</v>
      </c>
      <c r="B13" s="50">
        <v>0</v>
      </c>
      <c r="C13" s="44"/>
      <c r="D13" s="50">
        <v>0</v>
      </c>
      <c r="E13" s="41"/>
      <c r="F13" s="50">
        <v>0</v>
      </c>
      <c r="G13" s="41"/>
      <c r="H13" s="44">
        <v>70310</v>
      </c>
      <c r="I13" s="41"/>
      <c r="J13" s="225">
        <v>70310</v>
      </c>
      <c r="K13" s="221"/>
    </row>
    <row r="14" spans="1:11" s="190" customFormat="1" ht="20.5" customHeight="1">
      <c r="A14" s="174" t="s">
        <v>106</v>
      </c>
      <c r="B14" s="32">
        <v>0</v>
      </c>
      <c r="C14" s="221"/>
      <c r="D14" s="32">
        <v>0</v>
      </c>
      <c r="E14" s="221"/>
      <c r="F14" s="32">
        <v>0</v>
      </c>
      <c r="G14" s="221"/>
      <c r="H14" s="37">
        <v>70310</v>
      </c>
      <c r="I14" s="226"/>
      <c r="J14" s="37">
        <v>70310</v>
      </c>
      <c r="K14" s="221"/>
    </row>
    <row r="15" spans="1:11" s="190" customFormat="1" ht="20.5" customHeight="1">
      <c r="A15" s="174"/>
      <c r="B15" s="141"/>
      <c r="C15" s="221"/>
      <c r="D15" s="141"/>
      <c r="E15" s="221"/>
      <c r="F15" s="141"/>
      <c r="G15" s="221"/>
      <c r="H15" s="134"/>
      <c r="I15" s="226"/>
      <c r="J15" s="134"/>
      <c r="K15" s="221"/>
    </row>
    <row r="16" spans="1:11" ht="20.5" customHeight="1" thickBot="1">
      <c r="A16" s="5" t="s">
        <v>316</v>
      </c>
      <c r="B16" s="140">
        <v>6499830</v>
      </c>
      <c r="C16" s="41"/>
      <c r="D16" s="140">
        <v>1532321</v>
      </c>
      <c r="E16" s="41"/>
      <c r="F16" s="140">
        <v>653548</v>
      </c>
      <c r="G16" s="41"/>
      <c r="H16" s="140">
        <v>3417234</v>
      </c>
      <c r="I16" s="41"/>
      <c r="J16" s="140">
        <v>12102933</v>
      </c>
      <c r="K16" s="227"/>
    </row>
    <row r="17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2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84"/>
  <sheetViews>
    <sheetView view="pageBreakPreview" topLeftCell="A73" zoomScale="70" zoomScaleNormal="86" zoomScaleSheetLayoutView="70" workbookViewId="0">
      <selection activeCell="J36" sqref="J36"/>
    </sheetView>
  </sheetViews>
  <sheetFormatPr defaultColWidth="35" defaultRowHeight="19.5" customHeight="1"/>
  <cols>
    <col min="1" max="1" width="69" style="167" customWidth="1"/>
    <col min="2" max="2" width="12.09765625" style="228" customWidth="1"/>
    <col min="3" max="3" width="1.3984375" style="167" customWidth="1"/>
    <col min="4" max="4" width="12.09765625" style="228" customWidth="1"/>
    <col min="5" max="5" width="1.3984375" style="167" customWidth="1"/>
    <col min="6" max="6" width="12.09765625" style="167" customWidth="1"/>
    <col min="7" max="7" width="1.3984375" style="167" customWidth="1"/>
    <col min="8" max="8" width="12.09765625" style="167" customWidth="1"/>
    <col min="9" max="14" width="21.09765625" style="167" customWidth="1"/>
    <col min="15" max="16384" width="35" style="167"/>
  </cols>
  <sheetData>
    <row r="1" spans="1:8" s="171" customFormat="1" ht="19.5" customHeight="1">
      <c r="A1" s="170" t="s">
        <v>0</v>
      </c>
    </row>
    <row r="2" spans="1:8" s="173" customFormat="1" ht="19.5" customHeight="1">
      <c r="A2" s="172" t="s">
        <v>253</v>
      </c>
    </row>
    <row r="3" spans="1:8" ht="19.5" customHeight="1">
      <c r="A3" s="174"/>
      <c r="B3" s="167"/>
      <c r="D3" s="167"/>
    </row>
    <row r="4" spans="1:8" ht="19.5" customHeight="1">
      <c r="A4" s="174"/>
      <c r="B4" s="244" t="s">
        <v>2</v>
      </c>
      <c r="C4" s="244"/>
      <c r="D4" s="244"/>
      <c r="F4" s="244" t="s">
        <v>3</v>
      </c>
      <c r="G4" s="244"/>
      <c r="H4" s="244"/>
    </row>
    <row r="5" spans="1:8" ht="19.5" customHeight="1">
      <c r="A5" s="169"/>
      <c r="B5" s="243" t="s">
        <v>4</v>
      </c>
      <c r="C5" s="243"/>
      <c r="D5" s="243"/>
      <c r="E5" s="177"/>
      <c r="F5" s="243" t="s">
        <v>4</v>
      </c>
      <c r="G5" s="243"/>
      <c r="H5" s="243"/>
    </row>
    <row r="6" spans="1:8" ht="19.5" customHeight="1">
      <c r="A6" s="169"/>
      <c r="B6" s="261" t="s">
        <v>313</v>
      </c>
      <c r="C6" s="261"/>
      <c r="D6" s="261"/>
      <c r="E6" s="177"/>
      <c r="F6" s="261" t="s">
        <v>313</v>
      </c>
      <c r="G6" s="261"/>
      <c r="H6" s="261"/>
    </row>
    <row r="7" spans="1:8" ht="19.5" customHeight="1">
      <c r="A7" s="169"/>
      <c r="B7" s="261" t="s">
        <v>312</v>
      </c>
      <c r="C7" s="261"/>
      <c r="D7" s="261"/>
      <c r="E7" s="177"/>
      <c r="F7" s="261" t="s">
        <v>312</v>
      </c>
      <c r="G7" s="261"/>
      <c r="H7" s="261"/>
    </row>
    <row r="8" spans="1:8" ht="19.5" customHeight="1">
      <c r="A8" s="174"/>
      <c r="B8" s="176">
        <v>2022</v>
      </c>
      <c r="C8" s="176"/>
      <c r="D8" s="176">
        <v>2021</v>
      </c>
      <c r="E8" s="176"/>
      <c r="F8" s="176">
        <v>2022</v>
      </c>
      <c r="G8" s="176"/>
      <c r="H8" s="176">
        <v>2021</v>
      </c>
    </row>
    <row r="9" spans="1:8" ht="19.5" customHeight="1">
      <c r="A9" s="169"/>
      <c r="B9" s="242" t="s">
        <v>9</v>
      </c>
      <c r="C9" s="242"/>
      <c r="D9" s="242"/>
      <c r="E9" s="242"/>
      <c r="F9" s="242"/>
      <c r="G9" s="242"/>
      <c r="H9" s="242"/>
    </row>
    <row r="10" spans="1:8" ht="19.5" customHeight="1">
      <c r="A10" s="181" t="s">
        <v>254</v>
      </c>
      <c r="B10" s="225"/>
      <c r="C10" s="183"/>
      <c r="D10" s="225"/>
      <c r="E10" s="183"/>
      <c r="F10" s="183"/>
      <c r="G10" s="183"/>
      <c r="H10" s="183"/>
    </row>
    <row r="11" spans="1:8" ht="19.5" customHeight="1">
      <c r="A11" s="166" t="s">
        <v>99</v>
      </c>
      <c r="B11" s="50">
        <v>448776</v>
      </c>
      <c r="C11" s="48"/>
      <c r="D11" s="50">
        <v>493969</v>
      </c>
      <c r="E11" s="48"/>
      <c r="F11" s="50">
        <v>70310</v>
      </c>
      <c r="G11" s="48"/>
      <c r="H11" s="50">
        <v>99194</v>
      </c>
    </row>
    <row r="12" spans="1:8" ht="19.5" customHeight="1">
      <c r="A12" s="197" t="s">
        <v>255</v>
      </c>
      <c r="B12" s="50"/>
      <c r="C12" s="48"/>
      <c r="D12" s="50"/>
      <c r="E12" s="48"/>
      <c r="F12" s="50"/>
      <c r="G12" s="48"/>
      <c r="H12" s="50"/>
    </row>
    <row r="13" spans="1:8" ht="19.5" customHeight="1">
      <c r="A13" s="167" t="s">
        <v>311</v>
      </c>
      <c r="B13" s="50">
        <v>119509</v>
      </c>
      <c r="C13" s="48"/>
      <c r="D13" s="50">
        <v>124020</v>
      </c>
      <c r="E13" s="48"/>
      <c r="F13" s="50">
        <v>15423</v>
      </c>
      <c r="G13" s="48"/>
      <c r="H13" s="50">
        <v>22890</v>
      </c>
    </row>
    <row r="14" spans="1:8" ht="19.5" customHeight="1">
      <c r="A14" s="167" t="s">
        <v>98</v>
      </c>
      <c r="B14" s="50">
        <v>103286</v>
      </c>
      <c r="C14" s="48"/>
      <c r="D14" s="50">
        <v>118567</v>
      </c>
      <c r="E14" s="48"/>
      <c r="F14" s="50">
        <v>85425</v>
      </c>
      <c r="G14" s="48"/>
      <c r="H14" s="50">
        <v>87420</v>
      </c>
    </row>
    <row r="15" spans="1:8" ht="19.5" customHeight="1">
      <c r="A15" s="167" t="s">
        <v>256</v>
      </c>
      <c r="B15" s="50">
        <v>7527</v>
      </c>
      <c r="C15" s="48"/>
      <c r="D15" s="50">
        <v>7352</v>
      </c>
      <c r="E15" s="48"/>
      <c r="F15" s="50">
        <v>5738</v>
      </c>
      <c r="G15" s="48"/>
      <c r="H15" s="50">
        <v>5527</v>
      </c>
    </row>
    <row r="16" spans="1:8" ht="19.5" customHeight="1">
      <c r="A16" s="167" t="s">
        <v>303</v>
      </c>
      <c r="B16" s="50">
        <v>-4202</v>
      </c>
      <c r="C16" s="48"/>
      <c r="D16" s="50">
        <v>5056</v>
      </c>
      <c r="E16" s="48"/>
      <c r="F16" s="50">
        <v>0</v>
      </c>
      <c r="G16" s="48"/>
      <c r="H16" s="50">
        <v>-210</v>
      </c>
    </row>
    <row r="17" spans="1:8" ht="19.5" customHeight="1">
      <c r="A17" s="167" t="s">
        <v>319</v>
      </c>
      <c r="B17" s="50">
        <v>27.475524567813899</v>
      </c>
      <c r="C17" s="48"/>
      <c r="D17" s="50">
        <v>0</v>
      </c>
      <c r="E17" s="48"/>
      <c r="F17" s="50">
        <v>27.475524567813899</v>
      </c>
      <c r="G17" s="48"/>
      <c r="H17" s="50">
        <v>0</v>
      </c>
    </row>
    <row r="18" spans="1:8" ht="19.5" customHeight="1">
      <c r="A18" s="167" t="s">
        <v>257</v>
      </c>
      <c r="B18" s="50">
        <v>-56</v>
      </c>
      <c r="C18" s="48"/>
      <c r="D18" s="50">
        <v>-34</v>
      </c>
      <c r="E18" s="48"/>
      <c r="F18" s="50">
        <v>-56</v>
      </c>
      <c r="G18" s="48"/>
      <c r="H18" s="50">
        <v>-34</v>
      </c>
    </row>
    <row r="19" spans="1:8" ht="19.5" customHeight="1">
      <c r="A19" s="167" t="s">
        <v>258</v>
      </c>
      <c r="B19" s="50">
        <v>15025</v>
      </c>
      <c r="C19" s="48"/>
      <c r="D19" s="50">
        <v>-20533</v>
      </c>
      <c r="E19" s="48"/>
      <c r="F19" s="50">
        <v>30478</v>
      </c>
      <c r="G19" s="48"/>
      <c r="H19" s="50">
        <v>-17312</v>
      </c>
    </row>
    <row r="20" spans="1:8" ht="19.5" customHeight="1">
      <c r="A20" s="167" t="s">
        <v>259</v>
      </c>
      <c r="B20" s="50">
        <v>72908</v>
      </c>
      <c r="C20" s="48"/>
      <c r="D20" s="50">
        <v>11038</v>
      </c>
      <c r="E20" s="48"/>
      <c r="F20" s="50">
        <v>0</v>
      </c>
      <c r="G20" s="48"/>
      <c r="H20" s="50">
        <v>0</v>
      </c>
    </row>
    <row r="21" spans="1:8" ht="19.5" customHeight="1">
      <c r="A21" s="167" t="s">
        <v>260</v>
      </c>
      <c r="B21" s="50">
        <v>0</v>
      </c>
      <c r="C21" s="48"/>
      <c r="D21" s="50">
        <v>-1146</v>
      </c>
      <c r="E21" s="48"/>
      <c r="F21" s="50">
        <v>0</v>
      </c>
      <c r="G21" s="48"/>
      <c r="H21" s="50">
        <v>-1131</v>
      </c>
    </row>
    <row r="22" spans="1:8" ht="19.5" customHeight="1">
      <c r="A22" s="167" t="s">
        <v>261</v>
      </c>
      <c r="B22" s="50">
        <v>2173</v>
      </c>
      <c r="C22" s="48"/>
      <c r="D22" s="50">
        <v>2109</v>
      </c>
      <c r="E22" s="48"/>
      <c r="F22" s="50">
        <v>2173</v>
      </c>
      <c r="G22" s="48"/>
      <c r="H22" s="50">
        <v>3746</v>
      </c>
    </row>
    <row r="23" spans="1:8" ht="19.5" customHeight="1">
      <c r="A23" s="167" t="s">
        <v>262</v>
      </c>
      <c r="B23" s="50">
        <v>-173739</v>
      </c>
      <c r="C23" s="48"/>
      <c r="D23" s="50">
        <v>-174246</v>
      </c>
      <c r="E23" s="48"/>
      <c r="F23" s="50">
        <v>-117502</v>
      </c>
      <c r="G23" s="48"/>
      <c r="H23" s="50">
        <v>-118004</v>
      </c>
    </row>
    <row r="24" spans="1:8" ht="19.5" customHeight="1">
      <c r="A24" s="167" t="s">
        <v>320</v>
      </c>
    </row>
    <row r="25" spans="1:8" ht="19.5" customHeight="1">
      <c r="A25" s="167" t="s">
        <v>308</v>
      </c>
      <c r="B25" s="50">
        <v>-621</v>
      </c>
      <c r="C25" s="48"/>
      <c r="D25" s="237">
        <v>-4502</v>
      </c>
      <c r="E25" s="48"/>
      <c r="F25" s="50">
        <v>0</v>
      </c>
      <c r="G25" s="48"/>
      <c r="H25" s="237">
        <v>0</v>
      </c>
    </row>
    <row r="26" spans="1:8" ht="19.5" customHeight="1">
      <c r="A26" s="167" t="s">
        <v>87</v>
      </c>
      <c r="B26" s="50">
        <v>-57897</v>
      </c>
      <c r="C26" s="48"/>
      <c r="D26" s="50">
        <v>-64402</v>
      </c>
      <c r="E26" s="48"/>
      <c r="F26" s="50">
        <v>-116970</v>
      </c>
      <c r="G26" s="48"/>
      <c r="H26" s="237">
        <v>-137724</v>
      </c>
    </row>
    <row r="27" spans="1:8" ht="19.5" customHeight="1">
      <c r="B27" s="229">
        <v>532716.47552456777</v>
      </c>
      <c r="C27" s="183"/>
      <c r="D27" s="229">
        <v>497248</v>
      </c>
      <c r="E27" s="183"/>
      <c r="F27" s="229">
        <v>-24953.524475432176</v>
      </c>
      <c r="G27" s="183"/>
      <c r="H27" s="229">
        <v>-55638</v>
      </c>
    </row>
    <row r="28" spans="1:8" ht="19.5" customHeight="1">
      <c r="A28" s="198" t="s">
        <v>263</v>
      </c>
      <c r="B28" s="225"/>
      <c r="C28" s="183"/>
      <c r="D28" s="225"/>
      <c r="E28" s="183"/>
      <c r="F28" s="183"/>
      <c r="G28" s="183"/>
      <c r="H28" s="183"/>
    </row>
    <row r="29" spans="1:8" ht="19.5" customHeight="1">
      <c r="A29" s="166" t="s">
        <v>264</v>
      </c>
      <c r="B29" s="50">
        <v>3768</v>
      </c>
      <c r="C29" s="48"/>
      <c r="D29" s="50">
        <v>16661</v>
      </c>
      <c r="E29" s="48"/>
      <c r="F29" s="50">
        <v>-23437</v>
      </c>
      <c r="G29" s="48"/>
      <c r="H29" s="50">
        <v>48256</v>
      </c>
    </row>
    <row r="30" spans="1:8" ht="19.5" customHeight="1">
      <c r="A30" s="166" t="s">
        <v>265</v>
      </c>
      <c r="B30" s="50">
        <v>-74092</v>
      </c>
      <c r="C30" s="48"/>
      <c r="D30" s="50">
        <v>-104855</v>
      </c>
      <c r="E30" s="48"/>
      <c r="F30" s="50">
        <v>0</v>
      </c>
      <c r="G30" s="48"/>
      <c r="H30" s="50">
        <v>0</v>
      </c>
    </row>
    <row r="31" spans="1:8" ht="19.5" customHeight="1">
      <c r="A31" s="166" t="s">
        <v>266</v>
      </c>
      <c r="B31" s="50">
        <v>90</v>
      </c>
      <c r="C31" s="48"/>
      <c r="D31" s="50">
        <v>4006</v>
      </c>
      <c r="E31" s="48"/>
      <c r="F31" s="50">
        <v>0</v>
      </c>
      <c r="G31" s="48"/>
      <c r="H31" s="50">
        <v>3712</v>
      </c>
    </row>
    <row r="32" spans="1:8" ht="19.5" customHeight="1">
      <c r="A32" s="166" t="s">
        <v>267</v>
      </c>
      <c r="B32" s="50">
        <v>-52368</v>
      </c>
      <c r="C32" s="48"/>
      <c r="D32" s="50">
        <v>112619</v>
      </c>
      <c r="E32" s="48"/>
      <c r="F32" s="50">
        <v>-38286</v>
      </c>
      <c r="G32" s="48"/>
      <c r="H32" s="50">
        <v>2172</v>
      </c>
    </row>
    <row r="33" spans="1:8" ht="19.5" customHeight="1">
      <c r="A33" s="166" t="s">
        <v>268</v>
      </c>
      <c r="B33" s="50">
        <v>-13408</v>
      </c>
      <c r="C33" s="48"/>
      <c r="D33" s="50">
        <v>-36097</v>
      </c>
      <c r="E33" s="48"/>
      <c r="F33" s="50">
        <v>394</v>
      </c>
      <c r="G33" s="48"/>
      <c r="H33" s="50">
        <v>-27</v>
      </c>
    </row>
    <row r="34" spans="1:8" ht="19.5" customHeight="1">
      <c r="A34" s="166" t="s">
        <v>269</v>
      </c>
      <c r="B34" s="50">
        <v>-6861</v>
      </c>
      <c r="C34" s="48"/>
      <c r="D34" s="50">
        <v>22510</v>
      </c>
      <c r="E34" s="48"/>
      <c r="F34" s="50">
        <v>-3246</v>
      </c>
      <c r="G34" s="48"/>
      <c r="H34" s="50">
        <v>24186</v>
      </c>
    </row>
    <row r="35" spans="1:8" ht="19.5" customHeight="1">
      <c r="A35" s="166" t="s">
        <v>300</v>
      </c>
      <c r="B35" s="50">
        <v>7812</v>
      </c>
      <c r="C35" s="48"/>
      <c r="D35" s="50">
        <v>0</v>
      </c>
      <c r="E35" s="48"/>
      <c r="F35" s="50">
        <v>0</v>
      </c>
      <c r="G35" s="48"/>
      <c r="H35" s="50">
        <v>0</v>
      </c>
    </row>
    <row r="36" spans="1:8" ht="19.5" customHeight="1">
      <c r="A36" s="166" t="s">
        <v>270</v>
      </c>
      <c r="B36" s="50">
        <v>-54975</v>
      </c>
      <c r="C36" s="48"/>
      <c r="D36" s="50">
        <v>-133720</v>
      </c>
      <c r="E36" s="48"/>
      <c r="F36" s="50">
        <v>-42995</v>
      </c>
      <c r="G36" s="48"/>
      <c r="H36" s="50">
        <v>-7588</v>
      </c>
    </row>
    <row r="37" spans="1:8" ht="19.5" customHeight="1">
      <c r="A37" s="167" t="s">
        <v>271</v>
      </c>
      <c r="B37" s="50">
        <v>11</v>
      </c>
      <c r="C37" s="48"/>
      <c r="D37" s="50">
        <v>795</v>
      </c>
      <c r="E37" s="48"/>
      <c r="F37" s="48">
        <v>197</v>
      </c>
      <c r="G37" s="48"/>
      <c r="H37" s="48">
        <v>-451</v>
      </c>
    </row>
    <row r="38" spans="1:8" ht="19.5" customHeight="1">
      <c r="A38" s="166" t="s">
        <v>272</v>
      </c>
      <c r="B38" s="50">
        <v>17334</v>
      </c>
      <c r="C38" s="48"/>
      <c r="D38" s="50">
        <v>-6768</v>
      </c>
      <c r="E38" s="48"/>
      <c r="F38" s="50">
        <v>6721</v>
      </c>
      <c r="G38" s="48"/>
      <c r="H38" s="50">
        <v>-1978</v>
      </c>
    </row>
    <row r="39" spans="1:8" ht="19.5" customHeight="1">
      <c r="A39" s="167" t="s">
        <v>273</v>
      </c>
      <c r="B39" s="43">
        <v>-9235</v>
      </c>
      <c r="C39" s="48"/>
      <c r="D39" s="43">
        <v>-306</v>
      </c>
      <c r="E39" s="48"/>
      <c r="F39" s="43">
        <v>-9235</v>
      </c>
      <c r="G39" s="48"/>
      <c r="H39" s="43">
        <v>-306</v>
      </c>
    </row>
    <row r="40" spans="1:8" ht="19.5" customHeight="1">
      <c r="A40" s="166" t="s">
        <v>304</v>
      </c>
      <c r="B40" s="50">
        <v>350792.47552456777</v>
      </c>
      <c r="C40" s="48"/>
      <c r="D40" s="50">
        <v>372093</v>
      </c>
      <c r="E40" s="48"/>
      <c r="F40" s="50">
        <v>-134840.52447543218</v>
      </c>
      <c r="G40" s="48"/>
      <c r="H40" s="50">
        <v>12338</v>
      </c>
    </row>
    <row r="41" spans="1:8" ht="19.5" customHeight="1">
      <c r="A41" s="166" t="s">
        <v>274</v>
      </c>
      <c r="B41" s="44">
        <v>1977</v>
      </c>
      <c r="C41" s="132"/>
      <c r="D41" s="44">
        <v>26217</v>
      </c>
      <c r="E41" s="132"/>
      <c r="F41" s="44">
        <v>0</v>
      </c>
      <c r="G41" s="132"/>
      <c r="H41" s="44">
        <v>7240</v>
      </c>
    </row>
    <row r="42" spans="1:8" ht="19.5" customHeight="1">
      <c r="A42" s="166" t="s">
        <v>275</v>
      </c>
      <c r="B42" s="43">
        <v>-106224</v>
      </c>
      <c r="C42" s="48"/>
      <c r="D42" s="43">
        <v>-127482</v>
      </c>
      <c r="E42" s="183"/>
      <c r="F42" s="50">
        <v>-7042</v>
      </c>
      <c r="G42" s="48"/>
      <c r="H42" s="50">
        <v>-11446</v>
      </c>
    </row>
    <row r="43" spans="1:8" ht="19.5" customHeight="1">
      <c r="A43" s="190" t="s">
        <v>305</v>
      </c>
      <c r="B43" s="186">
        <v>246545.47552456777</v>
      </c>
      <c r="C43" s="187"/>
      <c r="D43" s="186">
        <v>270828</v>
      </c>
      <c r="E43" s="187"/>
      <c r="F43" s="186">
        <v>-141882.52447543218</v>
      </c>
      <c r="G43" s="187"/>
      <c r="H43" s="186">
        <v>8132</v>
      </c>
    </row>
    <row r="44" spans="1:8" s="171" customFormat="1" ht="19.5" customHeight="1">
      <c r="A44" s="170" t="s">
        <v>0</v>
      </c>
    </row>
    <row r="45" spans="1:8" s="173" customFormat="1" ht="19.5" customHeight="1">
      <c r="A45" s="172" t="s">
        <v>253</v>
      </c>
    </row>
    <row r="46" spans="1:8" ht="19.5" customHeight="1">
      <c r="A46" s="174"/>
      <c r="B46" s="167"/>
      <c r="D46" s="167"/>
    </row>
    <row r="47" spans="1:8" ht="19.5" customHeight="1">
      <c r="A47" s="174"/>
      <c r="B47" s="244" t="s">
        <v>2</v>
      </c>
      <c r="C47" s="244"/>
      <c r="D47" s="244"/>
      <c r="F47" s="244" t="s">
        <v>3</v>
      </c>
      <c r="G47" s="244"/>
      <c r="H47" s="244"/>
    </row>
    <row r="48" spans="1:8" ht="19.5" customHeight="1">
      <c r="A48" s="169"/>
      <c r="B48" s="243" t="s">
        <v>4</v>
      </c>
      <c r="C48" s="243"/>
      <c r="D48" s="243"/>
      <c r="E48" s="177"/>
      <c r="F48" s="243" t="s">
        <v>4</v>
      </c>
      <c r="G48" s="243"/>
      <c r="H48" s="243"/>
    </row>
    <row r="49" spans="1:8" ht="19.5" customHeight="1">
      <c r="A49" s="169"/>
      <c r="B49" s="261" t="s">
        <v>313</v>
      </c>
      <c r="C49" s="261"/>
      <c r="D49" s="261"/>
      <c r="E49" s="177"/>
      <c r="F49" s="261" t="s">
        <v>313</v>
      </c>
      <c r="G49" s="261"/>
      <c r="H49" s="261"/>
    </row>
    <row r="50" spans="1:8" ht="19.5" customHeight="1">
      <c r="A50" s="169"/>
      <c r="B50" s="261" t="s">
        <v>312</v>
      </c>
      <c r="C50" s="261"/>
      <c r="D50" s="261"/>
      <c r="E50" s="177"/>
      <c r="F50" s="261" t="s">
        <v>312</v>
      </c>
      <c r="G50" s="261"/>
      <c r="H50" s="261"/>
    </row>
    <row r="51" spans="1:8" ht="19.5" customHeight="1">
      <c r="A51" s="174"/>
      <c r="B51" s="176">
        <v>2022</v>
      </c>
      <c r="C51" s="176"/>
      <c r="D51" s="176">
        <v>2021</v>
      </c>
      <c r="E51" s="176"/>
      <c r="F51" s="176">
        <v>2022</v>
      </c>
      <c r="G51" s="176"/>
      <c r="H51" s="176">
        <v>2021</v>
      </c>
    </row>
    <row r="52" spans="1:8" ht="19.5" customHeight="1">
      <c r="A52" s="169"/>
      <c r="B52" s="242" t="s">
        <v>9</v>
      </c>
      <c r="C52" s="242"/>
      <c r="D52" s="242"/>
      <c r="E52" s="242"/>
      <c r="F52" s="242"/>
      <c r="G52" s="242"/>
      <c r="H52" s="242"/>
    </row>
    <row r="53" spans="1:8" ht="19.5" customHeight="1">
      <c r="A53" s="181" t="s">
        <v>276</v>
      </c>
      <c r="B53" s="225"/>
      <c r="C53" s="183"/>
      <c r="D53" s="225"/>
      <c r="E53" s="183"/>
      <c r="F53" s="183"/>
      <c r="G53" s="183"/>
      <c r="H53" s="183"/>
    </row>
    <row r="54" spans="1:8" ht="19.5" customHeight="1">
      <c r="A54" s="167" t="s">
        <v>277</v>
      </c>
      <c r="B54" s="50">
        <v>-2663</v>
      </c>
      <c r="C54" s="48"/>
      <c r="D54" s="50">
        <v>-4116</v>
      </c>
      <c r="E54" s="183"/>
      <c r="F54" s="50">
        <v>-2623</v>
      </c>
      <c r="G54" s="48"/>
      <c r="H54" s="50">
        <v>-3623</v>
      </c>
    </row>
    <row r="55" spans="1:8" ht="19.5" customHeight="1">
      <c r="A55" s="167" t="s">
        <v>278</v>
      </c>
      <c r="B55" s="50">
        <v>0</v>
      </c>
      <c r="C55" s="48"/>
      <c r="D55" s="50">
        <v>1181</v>
      </c>
      <c r="E55" s="183"/>
      <c r="F55" s="50">
        <v>0</v>
      </c>
      <c r="G55" s="48"/>
      <c r="H55" s="50">
        <v>1157</v>
      </c>
    </row>
    <row r="56" spans="1:8" ht="19.5" customHeight="1">
      <c r="A56" s="167" t="s">
        <v>279</v>
      </c>
      <c r="B56" s="50">
        <v>-12083</v>
      </c>
      <c r="C56" s="48"/>
      <c r="D56" s="50">
        <v>-43176</v>
      </c>
      <c r="E56" s="183"/>
      <c r="F56" s="50">
        <v>-17994</v>
      </c>
      <c r="G56" s="48"/>
      <c r="H56" s="50">
        <v>-19175</v>
      </c>
    </row>
    <row r="57" spans="1:8" ht="19.5" customHeight="1">
      <c r="A57" s="167" t="s">
        <v>280</v>
      </c>
      <c r="B57" s="50">
        <v>325</v>
      </c>
      <c r="C57" s="48"/>
      <c r="D57" s="50">
        <v>198</v>
      </c>
      <c r="E57" s="183"/>
      <c r="F57" s="50">
        <v>325</v>
      </c>
      <c r="G57" s="48"/>
      <c r="H57" s="50">
        <v>0</v>
      </c>
    </row>
    <row r="58" spans="1:8" ht="19.5" customHeight="1">
      <c r="A58" s="167" t="s">
        <v>281</v>
      </c>
      <c r="B58" s="50">
        <v>0</v>
      </c>
      <c r="C58" s="48"/>
      <c r="D58" s="50">
        <v>0</v>
      </c>
      <c r="E58" s="183"/>
      <c r="F58" s="50">
        <v>186662</v>
      </c>
      <c r="G58" s="48"/>
      <c r="H58" s="50">
        <v>1381</v>
      </c>
    </row>
    <row r="59" spans="1:8" ht="19.5" customHeight="1">
      <c r="A59" s="188" t="s">
        <v>282</v>
      </c>
      <c r="B59" s="50">
        <v>0</v>
      </c>
      <c r="C59" s="183"/>
      <c r="D59" s="50">
        <v>0</v>
      </c>
      <c r="E59" s="183"/>
      <c r="F59" s="225">
        <v>-160946</v>
      </c>
      <c r="G59" s="183"/>
      <c r="H59" s="225">
        <v>-173334</v>
      </c>
    </row>
    <row r="60" spans="1:8" ht="19.5" customHeight="1">
      <c r="A60" s="188" t="s">
        <v>283</v>
      </c>
      <c r="B60" s="50">
        <v>0</v>
      </c>
      <c r="C60" s="183"/>
      <c r="D60" s="50">
        <v>0</v>
      </c>
      <c r="E60" s="183"/>
      <c r="F60" s="50">
        <v>10</v>
      </c>
      <c r="G60" s="183"/>
      <c r="H60" s="225">
        <v>7</v>
      </c>
    </row>
    <row r="61" spans="1:8" ht="19.5" customHeight="1">
      <c r="A61" s="188" t="s">
        <v>284</v>
      </c>
      <c r="B61" s="50">
        <v>-52500</v>
      </c>
      <c r="C61" s="183"/>
      <c r="D61" s="50">
        <v>-13000</v>
      </c>
      <c r="E61" s="183"/>
      <c r="F61" s="225">
        <v>-52577</v>
      </c>
      <c r="G61" s="183"/>
      <c r="H61" s="225">
        <v>-13073</v>
      </c>
    </row>
    <row r="62" spans="1:8" ht="19.5" customHeight="1">
      <c r="A62" s="188" t="s">
        <v>285</v>
      </c>
      <c r="B62" s="50"/>
      <c r="C62" s="183"/>
      <c r="E62" s="183"/>
      <c r="F62" s="225"/>
      <c r="G62" s="183"/>
      <c r="H62" s="225"/>
    </row>
    <row r="63" spans="1:8" ht="19.5" customHeight="1">
      <c r="A63" s="188" t="s">
        <v>286</v>
      </c>
      <c r="B63" s="50">
        <v>60000</v>
      </c>
      <c r="C63" s="183"/>
      <c r="D63" s="50">
        <v>70000</v>
      </c>
      <c r="E63" s="183"/>
      <c r="F63" s="225">
        <v>60000</v>
      </c>
      <c r="G63" s="183"/>
      <c r="H63" s="225">
        <v>70000</v>
      </c>
    </row>
    <row r="64" spans="1:8" ht="19.5" customHeight="1">
      <c r="A64" s="188" t="s">
        <v>287</v>
      </c>
      <c r="B64" s="50"/>
      <c r="C64" s="183"/>
      <c r="D64" s="50"/>
      <c r="E64" s="183"/>
      <c r="F64" s="225"/>
      <c r="G64" s="183"/>
      <c r="H64" s="225"/>
    </row>
    <row r="65" spans="1:9" ht="19.5" customHeight="1">
      <c r="A65" s="188" t="s">
        <v>286</v>
      </c>
      <c r="B65" s="50">
        <v>-20000</v>
      </c>
      <c r="C65" s="183"/>
      <c r="D65" s="50">
        <v>-50000</v>
      </c>
      <c r="E65" s="183"/>
      <c r="F65" s="225">
        <v>-20000</v>
      </c>
      <c r="G65" s="183"/>
      <c r="H65" s="225">
        <v>-50000</v>
      </c>
    </row>
    <row r="66" spans="1:9" ht="19.5" customHeight="1">
      <c r="A66" s="188" t="s">
        <v>288</v>
      </c>
      <c r="B66" s="50">
        <v>53</v>
      </c>
      <c r="C66" s="48"/>
      <c r="D66" s="50">
        <v>45</v>
      </c>
      <c r="E66" s="183"/>
      <c r="F66" s="50">
        <v>38059</v>
      </c>
      <c r="G66" s="48"/>
      <c r="H66" s="50">
        <v>47106</v>
      </c>
    </row>
    <row r="67" spans="1:9" ht="19.5" customHeight="1">
      <c r="A67" s="190" t="s">
        <v>289</v>
      </c>
      <c r="B67" s="230">
        <v>-26868</v>
      </c>
      <c r="C67" s="187"/>
      <c r="D67" s="230">
        <v>-38868</v>
      </c>
      <c r="E67" s="187"/>
      <c r="F67" s="230">
        <v>30916</v>
      </c>
      <c r="G67" s="187"/>
      <c r="H67" s="230">
        <v>-139554</v>
      </c>
    </row>
    <row r="68" spans="1:9" ht="19.5" customHeight="1">
      <c r="A68" s="174"/>
      <c r="B68" s="221"/>
      <c r="C68" s="187"/>
      <c r="D68" s="221"/>
      <c r="E68" s="187"/>
      <c r="F68" s="187"/>
      <c r="G68" s="187"/>
      <c r="H68" s="187"/>
      <c r="I68" s="235"/>
    </row>
    <row r="69" spans="1:9" ht="19.5" customHeight="1">
      <c r="A69" s="181" t="s">
        <v>290</v>
      </c>
      <c r="B69" s="225"/>
      <c r="C69" s="183"/>
      <c r="D69" s="225"/>
      <c r="E69" s="183"/>
      <c r="F69" s="183"/>
      <c r="G69" s="183"/>
      <c r="H69" s="183"/>
      <c r="I69" s="235"/>
    </row>
    <row r="70" spans="1:9" ht="19.5" customHeight="1">
      <c r="A70" s="188" t="s">
        <v>291</v>
      </c>
      <c r="B70" s="50">
        <v>1265000</v>
      </c>
      <c r="C70" s="48"/>
      <c r="D70" s="50">
        <v>1000000</v>
      </c>
      <c r="E70" s="48"/>
      <c r="F70" s="50">
        <v>1889920</v>
      </c>
      <c r="G70" s="48"/>
      <c r="H70" s="50">
        <v>1685442</v>
      </c>
    </row>
    <row r="71" spans="1:9" ht="19.5" customHeight="1">
      <c r="A71" s="188" t="s">
        <v>292</v>
      </c>
      <c r="B71" s="50">
        <v>-905000</v>
      </c>
      <c r="C71" s="48"/>
      <c r="D71" s="50">
        <v>-220000</v>
      </c>
      <c r="E71" s="48"/>
      <c r="F71" s="50">
        <v>-1168074</v>
      </c>
      <c r="G71" s="48"/>
      <c r="H71" s="50">
        <v>-570850</v>
      </c>
    </row>
    <row r="72" spans="1:9" ht="19.5" customHeight="1">
      <c r="A72" s="188" t="s">
        <v>293</v>
      </c>
      <c r="B72" s="50">
        <v>820000</v>
      </c>
      <c r="C72" s="48"/>
      <c r="D72" s="50">
        <v>950000</v>
      </c>
      <c r="E72" s="48"/>
      <c r="F72" s="50">
        <v>820000</v>
      </c>
      <c r="G72" s="48"/>
      <c r="H72" s="50">
        <v>950000</v>
      </c>
    </row>
    <row r="73" spans="1:9" ht="19.5" customHeight="1">
      <c r="A73" s="188" t="s">
        <v>294</v>
      </c>
      <c r="B73" s="50">
        <v>-300000</v>
      </c>
      <c r="C73" s="48"/>
      <c r="D73" s="50">
        <v>-650000</v>
      </c>
      <c r="E73" s="48"/>
      <c r="F73" s="50">
        <v>-300000</v>
      </c>
      <c r="G73" s="48"/>
      <c r="H73" s="50">
        <v>-650000</v>
      </c>
    </row>
    <row r="74" spans="1:9" ht="19.5" customHeight="1">
      <c r="A74" s="188" t="s">
        <v>295</v>
      </c>
      <c r="B74" s="50">
        <v>-1028000</v>
      </c>
      <c r="C74" s="48"/>
      <c r="D74" s="50">
        <v>-1163000</v>
      </c>
      <c r="E74" s="48"/>
      <c r="F74" s="50">
        <v>-1028000</v>
      </c>
      <c r="G74" s="48"/>
      <c r="H74" s="50">
        <v>-1163000</v>
      </c>
    </row>
    <row r="75" spans="1:9" ht="19.5" customHeight="1">
      <c r="A75" s="188" t="s">
        <v>296</v>
      </c>
      <c r="B75" s="50">
        <v>-3713</v>
      </c>
      <c r="C75" s="48"/>
      <c r="D75" s="50">
        <v>-3285</v>
      </c>
      <c r="E75" s="48"/>
      <c r="F75" s="50">
        <v>-3678</v>
      </c>
      <c r="G75" s="48"/>
      <c r="H75" s="50">
        <v>-3414</v>
      </c>
    </row>
    <row r="76" spans="1:9" ht="19.5" customHeight="1">
      <c r="A76" s="188" t="s">
        <v>297</v>
      </c>
      <c r="B76" s="50">
        <v>-141046</v>
      </c>
      <c r="C76" s="48"/>
      <c r="D76" s="50">
        <v>-164824</v>
      </c>
      <c r="E76" s="48"/>
      <c r="F76" s="50">
        <v>-118143</v>
      </c>
      <c r="G76" s="48"/>
      <c r="H76" s="50">
        <v>-137479</v>
      </c>
    </row>
    <row r="77" spans="1:9" ht="19.5" customHeight="1">
      <c r="A77" s="190" t="s">
        <v>298</v>
      </c>
      <c r="B77" s="230">
        <v>-292759</v>
      </c>
      <c r="C77" s="187"/>
      <c r="D77" s="230">
        <v>-251109</v>
      </c>
      <c r="E77" s="187"/>
      <c r="F77" s="230">
        <v>92025</v>
      </c>
      <c r="G77" s="187"/>
      <c r="H77" s="230">
        <v>110699</v>
      </c>
    </row>
    <row r="78" spans="1:9" ht="19.5" customHeight="1">
      <c r="A78" s="190"/>
      <c r="B78" s="221"/>
      <c r="C78" s="187"/>
      <c r="D78" s="221"/>
      <c r="E78" s="187"/>
      <c r="F78" s="221"/>
      <c r="G78" s="187"/>
      <c r="H78" s="221"/>
    </row>
    <row r="79" spans="1:9" ht="19.5" customHeight="1">
      <c r="A79" s="190" t="s">
        <v>321</v>
      </c>
      <c r="B79" s="221">
        <v>-73081.524475432234</v>
      </c>
      <c r="C79" s="187"/>
      <c r="D79" s="221">
        <v>-19149</v>
      </c>
      <c r="E79" s="187"/>
      <c r="F79" s="221">
        <v>-18941.524475432176</v>
      </c>
      <c r="G79" s="187"/>
      <c r="H79" s="221">
        <v>-20723</v>
      </c>
    </row>
    <row r="80" spans="1:9" ht="19.5" customHeight="1">
      <c r="A80" s="167" t="s">
        <v>299</v>
      </c>
      <c r="B80" s="225">
        <v>104277</v>
      </c>
      <c r="C80" s="183"/>
      <c r="D80" s="225">
        <v>69755</v>
      </c>
      <c r="E80" s="183"/>
      <c r="F80" s="225">
        <v>34360</v>
      </c>
      <c r="G80" s="183"/>
      <c r="H80" s="225">
        <v>39267</v>
      </c>
    </row>
    <row r="81" spans="1:8" ht="19.5" customHeight="1" thickBot="1">
      <c r="A81" s="5" t="s">
        <v>318</v>
      </c>
      <c r="B81" s="231">
        <v>31195.475524567766</v>
      </c>
      <c r="C81" s="187"/>
      <c r="D81" s="231">
        <v>50606</v>
      </c>
      <c r="E81" s="187"/>
      <c r="F81" s="231">
        <v>15418.475524567824</v>
      </c>
      <c r="G81" s="187"/>
      <c r="H81" s="231">
        <v>18544</v>
      </c>
    </row>
    <row r="82" spans="1:8" ht="19.5" customHeight="1" thickTop="1">
      <c r="A82" s="174"/>
      <c r="C82" s="187"/>
      <c r="E82" s="187"/>
      <c r="F82" s="187"/>
      <c r="G82" s="187"/>
      <c r="H82" s="187"/>
    </row>
    <row r="83" spans="1:8" ht="19.5" customHeight="1">
      <c r="A83" s="192"/>
    </row>
    <row r="84" spans="1:8" ht="19.5" customHeight="1">
      <c r="B84" s="9"/>
      <c r="C84" s="183"/>
      <c r="D84" s="9"/>
      <c r="E84" s="48"/>
      <c r="F84" s="48"/>
      <c r="G84" s="48"/>
      <c r="H84" s="48"/>
    </row>
  </sheetData>
  <mergeCells count="18">
    <mergeCell ref="B47:D47"/>
    <mergeCell ref="F47:H47"/>
    <mergeCell ref="B48:D48"/>
    <mergeCell ref="F48:H48"/>
    <mergeCell ref="B4:D4"/>
    <mergeCell ref="F4:H4"/>
    <mergeCell ref="B5:D5"/>
    <mergeCell ref="F5:H5"/>
    <mergeCell ref="B9:H9"/>
    <mergeCell ref="B6:D6"/>
    <mergeCell ref="F6:H6"/>
    <mergeCell ref="B7:D7"/>
    <mergeCell ref="F7:H7"/>
    <mergeCell ref="B49:D49"/>
    <mergeCell ref="F49:H49"/>
    <mergeCell ref="B50:D50"/>
    <mergeCell ref="F50:H50"/>
    <mergeCell ref="B52:H52"/>
  </mergeCells>
  <phoneticPr fontId="0" type="noConversion"/>
  <pageMargins left="0.7" right="0.7" top="0.48" bottom="0.5" header="0.5" footer="0.5"/>
  <pageSetup paperSize="9" scale="81" firstPageNumber="13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BS-2-4</vt:lpstr>
      <vt:lpstr>PL 5-8</vt:lpstr>
      <vt:lpstr>SCE-SeperateFS (2)</vt:lpstr>
      <vt:lpstr>SCE-Con 21 -9</vt:lpstr>
      <vt:lpstr>SCE-Con22-10</vt:lpstr>
      <vt:lpstr>SCE-21-Seperate-11</vt:lpstr>
      <vt:lpstr>SCE-Seperate-12</vt:lpstr>
      <vt:lpstr>SCF13</vt:lpstr>
      <vt:lpstr>'SCF13'!_Hlk120336604</vt:lpstr>
      <vt:lpstr>'BS-2-4'!Print_Area</vt:lpstr>
      <vt:lpstr>'PL 5-8'!Print_Area</vt:lpstr>
      <vt:lpstr>'SCE-21-Seperate-11'!Print_Area</vt:lpstr>
      <vt:lpstr>'SCE-Con 21 -9'!Print_Area</vt:lpstr>
      <vt:lpstr>'SCE-Con22-10'!Print_Area</vt:lpstr>
      <vt:lpstr>'SCE-Seperate-12'!Print_Area</vt:lpstr>
      <vt:lpstr>'SCE-SeperateFS (2)'!Print_Area</vt:lpstr>
      <vt:lpstr>'SCF13'!Print_Area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Nitaya, Ngamprasertsuk</cp:lastModifiedBy>
  <cp:revision/>
  <cp:lastPrinted>2022-10-27T12:29:12Z</cp:lastPrinted>
  <dcterms:created xsi:type="dcterms:W3CDTF">2006-01-06T08:39:44Z</dcterms:created>
  <dcterms:modified xsi:type="dcterms:W3CDTF">2022-11-04T04:27:40Z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