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General-Admin\Typist\SET\2019\M-12\"/>
    </mc:Choice>
  </mc:AlternateContent>
  <xr:revisionPtr revIDLastSave="0" documentId="13_ncr:1_{4019326B-9846-473B-B61B-2F3D80A4C9F7}" xr6:coauthVersionLast="41" xr6:coauthVersionMax="41" xr10:uidLastSave="{00000000-0000-0000-0000-000000000000}"/>
  <bookViews>
    <workbookView xWindow="-110" yWindow="-110" windowWidth="19420" windowHeight="10420" tabRatio="830" activeTab="1" xr2:uid="{00000000-000D-0000-FFFF-FFFF00000000}"/>
  </bookViews>
  <sheets>
    <sheet name="BS6-8" sheetId="1" r:id="rId1"/>
    <sheet name="PL9-10" sheetId="15" r:id="rId2"/>
    <sheet name="SCE18-Conso-11,12" sheetId="21" r:id="rId3"/>
    <sheet name="SCE18-Separate-13,14" sheetId="22" r:id="rId4"/>
    <sheet name="SCF15" sheetId="23" r:id="rId5"/>
  </sheets>
  <definedNames>
    <definedName name="_xlnm._FilterDatabase" localSheetId="0" hidden="1">'BS6-8'!$A$1:$N$100</definedName>
    <definedName name="_Hlk120336604" localSheetId="4">'SCF15'!#REF!</definedName>
    <definedName name="_xlnm.Print_Area" localSheetId="0">'BS6-8'!$A$1:$J$97</definedName>
    <definedName name="_xlnm.Print_Area" localSheetId="1">'PL9-10'!$A$1:$J$54</definedName>
    <definedName name="_xlnm.Print_Area" localSheetId="2">'SCE18-Conso-11,12'!$A$1:$U$55</definedName>
    <definedName name="_xlnm.Print_Area" localSheetId="3">'SCE18-Separate-13,14'!$A$1:$K$44</definedName>
    <definedName name="_xlnm.Print_Area" localSheetId="4">'SCF15'!$A$1:$J$107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3" i="23" l="1"/>
  <c r="H43" i="23"/>
  <c r="F43" i="23"/>
  <c r="D43" i="23"/>
  <c r="G43" i="22" l="1"/>
  <c r="I86" i="23" l="1"/>
  <c r="J82" i="23"/>
  <c r="H82" i="23"/>
  <c r="F82" i="23"/>
  <c r="D82" i="23"/>
  <c r="J67" i="23"/>
  <c r="H67" i="23"/>
  <c r="F67" i="23"/>
  <c r="D67" i="23"/>
  <c r="K37" i="22"/>
  <c r="I42" i="22"/>
  <c r="K42" i="22" s="1"/>
  <c r="I24" i="22"/>
  <c r="K24" i="22" s="1"/>
  <c r="O54" i="21"/>
  <c r="K54" i="21"/>
  <c r="I54" i="21"/>
  <c r="G54" i="21"/>
  <c r="E54" i="21"/>
  <c r="C54" i="21"/>
  <c r="M53" i="21"/>
  <c r="U48" i="21"/>
  <c r="Q48" i="21"/>
  <c r="I31" i="21"/>
  <c r="G31" i="21"/>
  <c r="E31" i="21"/>
  <c r="C31" i="21"/>
  <c r="M29" i="21"/>
  <c r="S21" i="21"/>
  <c r="S23" i="21" s="1"/>
  <c r="S31" i="21" s="1"/>
  <c r="O21" i="21"/>
  <c r="O23" i="21" s="1"/>
  <c r="O31" i="21" s="1"/>
  <c r="M21" i="21"/>
  <c r="M23" i="21" s="1"/>
  <c r="M31" i="21" s="1"/>
  <c r="K21" i="21"/>
  <c r="K23" i="21" s="1"/>
  <c r="K31" i="21" s="1"/>
  <c r="I21" i="21"/>
  <c r="G21" i="21"/>
  <c r="E21" i="21"/>
  <c r="Q20" i="21"/>
  <c r="U20" i="21" s="1"/>
  <c r="Q19" i="21"/>
  <c r="U19" i="21" s="1"/>
  <c r="Q16" i="21"/>
  <c r="U16" i="21" s="1"/>
  <c r="E43" i="22"/>
  <c r="C43" i="22"/>
  <c r="I40" i="22"/>
  <c r="K39" i="22"/>
  <c r="I22" i="22"/>
  <c r="K21" i="22"/>
  <c r="I16" i="22"/>
  <c r="I18" i="22" s="1"/>
  <c r="G16" i="22"/>
  <c r="G25" i="22" s="1"/>
  <c r="E16" i="22"/>
  <c r="E25" i="22" s="1"/>
  <c r="C16" i="22"/>
  <c r="C18" i="22" s="1"/>
  <c r="K15" i="22"/>
  <c r="K14" i="22"/>
  <c r="K11" i="22"/>
  <c r="S51" i="21"/>
  <c r="S54" i="21" s="1"/>
  <c r="M51" i="21"/>
  <c r="Q50" i="21"/>
  <c r="U50" i="21" s="1"/>
  <c r="S27" i="21"/>
  <c r="M27" i="21"/>
  <c r="Q26" i="21"/>
  <c r="U26" i="21" s="1"/>
  <c r="C21" i="21"/>
  <c r="C23" i="21" s="1"/>
  <c r="F47" i="15"/>
  <c r="D47" i="15"/>
  <c r="F49" i="15"/>
  <c r="D49" i="15"/>
  <c r="F44" i="15"/>
  <c r="F42" i="15" s="1"/>
  <c r="D44" i="15"/>
  <c r="D42" i="15" s="1"/>
  <c r="Q31" i="21" l="1"/>
  <c r="M54" i="21"/>
  <c r="C25" i="22"/>
  <c r="I25" i="22"/>
  <c r="I43" i="22"/>
  <c r="F46" i="23"/>
  <c r="F84" i="23" s="1"/>
  <c r="F86" i="23" s="1"/>
  <c r="H46" i="23"/>
  <c r="H84" i="23" s="1"/>
  <c r="H86" i="23" s="1"/>
  <c r="D46" i="23"/>
  <c r="D84" i="23" s="1"/>
  <c r="D86" i="23" s="1"/>
  <c r="J46" i="23"/>
  <c r="J84" i="23" s="1"/>
  <c r="J86" i="23" s="1"/>
  <c r="Q51" i="21"/>
  <c r="Q54" i="21" s="1"/>
  <c r="Q27" i="21"/>
  <c r="U27" i="21" s="1"/>
  <c r="U21" i="21"/>
  <c r="U23" i="21" s="1"/>
  <c r="U31" i="21" s="1"/>
  <c r="Q21" i="21"/>
  <c r="Q23" i="21" s="1"/>
  <c r="K22" i="22"/>
  <c r="K40" i="22"/>
  <c r="K43" i="22" s="1"/>
  <c r="K16" i="22"/>
  <c r="K18" i="22" s="1"/>
  <c r="J24" i="15"/>
  <c r="H24" i="15"/>
  <c r="F24" i="15"/>
  <c r="D24" i="15"/>
  <c r="J16" i="15"/>
  <c r="H16" i="15"/>
  <c r="F16" i="15"/>
  <c r="D16" i="15"/>
  <c r="D27" i="15" s="1"/>
  <c r="J93" i="1"/>
  <c r="J95" i="1" s="1"/>
  <c r="J96" i="1" s="1"/>
  <c r="J98" i="1" s="1"/>
  <c r="H93" i="1"/>
  <c r="H95" i="1" s="1"/>
  <c r="H96" i="1" s="1"/>
  <c r="H98" i="1" s="1"/>
  <c r="F93" i="1"/>
  <c r="F95" i="1" s="1"/>
  <c r="F96" i="1" s="1"/>
  <c r="F98" i="1" s="1"/>
  <c r="D93" i="1"/>
  <c r="D95" i="1" s="1"/>
  <c r="D96" i="1" s="1"/>
  <c r="D98" i="1" s="1"/>
  <c r="K25" i="22" l="1"/>
  <c r="U51" i="21"/>
  <c r="U54" i="21" s="1"/>
  <c r="J27" i="15"/>
  <c r="J29" i="15" s="1"/>
  <c r="H27" i="15"/>
  <c r="H29" i="15" s="1"/>
  <c r="D29" i="15"/>
  <c r="D31" i="15" s="1"/>
  <c r="F27" i="15"/>
  <c r="J68" i="1"/>
  <c r="H68" i="1"/>
  <c r="F68" i="1"/>
  <c r="D68" i="1"/>
  <c r="J58" i="1"/>
  <c r="H58" i="1"/>
  <c r="F58" i="1"/>
  <c r="D58" i="1"/>
  <c r="J31" i="1"/>
  <c r="H31" i="1"/>
  <c r="F31" i="1"/>
  <c r="D31" i="1"/>
  <c r="J16" i="1"/>
  <c r="H16" i="1"/>
  <c r="F16" i="1"/>
  <c r="D16" i="1"/>
  <c r="J31" i="15" l="1"/>
  <c r="J49" i="15" s="1"/>
  <c r="J47" i="15" s="1"/>
  <c r="J44" i="15"/>
  <c r="J42" i="15" s="1"/>
  <c r="H31" i="15"/>
  <c r="H49" i="15" s="1"/>
  <c r="H47" i="15" s="1"/>
  <c r="H44" i="15"/>
  <c r="H42" i="15" s="1"/>
  <c r="F29" i="15"/>
  <c r="F31" i="15" s="1"/>
  <c r="D69" i="1"/>
  <c r="D32" i="1"/>
  <c r="F69" i="1"/>
  <c r="J69" i="1"/>
  <c r="H69" i="1"/>
  <c r="H32" i="1"/>
  <c r="F32" i="1"/>
  <c r="J32" i="1"/>
</calcChain>
</file>

<file path=xl/sharedStrings.xml><?xml version="1.0" encoding="utf-8"?>
<sst xmlns="http://schemas.openxmlformats.org/spreadsheetml/2006/main" count="413" uniqueCount="242">
  <si>
    <t>Current assets</t>
  </si>
  <si>
    <t xml:space="preserve">Cash and cash equivalents </t>
  </si>
  <si>
    <t>Trade accounts receivable</t>
  </si>
  <si>
    <t>Other current assets</t>
  </si>
  <si>
    <t xml:space="preserve">Total current assets </t>
  </si>
  <si>
    <t>Assets</t>
  </si>
  <si>
    <t>Non-current assets</t>
  </si>
  <si>
    <t>Investments in subsidiaries</t>
  </si>
  <si>
    <t>Other long-term investments</t>
  </si>
  <si>
    <t>Investment properties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</si>
  <si>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</si>
  <si>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</si>
  <si>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</si>
  <si>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</si>
  <si>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</si>
  <si>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</si>
  <si>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</si>
  <si>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 xml:space="preserve">Total current liabilities </t>
  </si>
  <si>
    <t xml:space="preserve">Non-current liabilities </t>
  </si>
  <si>
    <t>Deferred tax liabilities</t>
  </si>
  <si>
    <t>Other non-current liabilities</t>
  </si>
  <si>
    <t xml:space="preserve">Total non-current liabilities </t>
  </si>
  <si>
    <t>Total liabilities</t>
  </si>
  <si>
    <t>Non-controlling interests</t>
  </si>
  <si>
    <t>Total liabilities and equity</t>
  </si>
  <si>
    <t>Note</t>
  </si>
  <si>
    <t>paid-up</t>
  </si>
  <si>
    <t>share capital</t>
  </si>
  <si>
    <t>Legal</t>
  </si>
  <si>
    <t>reserve</t>
  </si>
  <si>
    <t>attributable to</t>
  </si>
  <si>
    <t>Non-</t>
  </si>
  <si>
    <t xml:space="preserve">controlling </t>
  </si>
  <si>
    <t>Total</t>
  </si>
  <si>
    <t>equity</t>
  </si>
  <si>
    <t>Cash flows from operating activities</t>
  </si>
  <si>
    <t>Finance costs</t>
  </si>
  <si>
    <t>Cash flows from financing activities</t>
  </si>
  <si>
    <t>Interest paid</t>
  </si>
  <si>
    <t>Cash flows from investing activities</t>
  </si>
  <si>
    <t>Non-cash transactions</t>
  </si>
  <si>
    <t>Consolidated financial</t>
  </si>
  <si>
    <t>Separate financial</t>
  </si>
  <si>
    <t xml:space="preserve">  Appropriated</t>
  </si>
  <si>
    <t xml:space="preserve">    Legal reserve</t>
  </si>
  <si>
    <t xml:space="preserve">   Non-controlling interests</t>
  </si>
  <si>
    <t>owners of</t>
  </si>
  <si>
    <t xml:space="preserve">Net cash from (used in) investing activities  </t>
  </si>
  <si>
    <t>Investment income</t>
  </si>
  <si>
    <t xml:space="preserve">  Non-controlling interests</t>
  </si>
  <si>
    <t>Total revenue</t>
  </si>
  <si>
    <t>Real estate projects under development</t>
  </si>
  <si>
    <t>Expenses</t>
  </si>
  <si>
    <t>Total expenses</t>
  </si>
  <si>
    <t xml:space="preserve">Current portion of long-term loans </t>
  </si>
  <si>
    <t xml:space="preserve">Trade accounts payable </t>
  </si>
  <si>
    <t>Other payables</t>
  </si>
  <si>
    <t xml:space="preserve">  Authorised share capital</t>
  </si>
  <si>
    <t xml:space="preserve">  Issued and paid-up share capital</t>
  </si>
  <si>
    <t xml:space="preserve">Share capital: </t>
  </si>
  <si>
    <t>Transfer to legal reserve</t>
  </si>
  <si>
    <t>Other receivables</t>
  </si>
  <si>
    <t>31 December</t>
  </si>
  <si>
    <t>Statement of financial position</t>
  </si>
  <si>
    <t>Year ended 31 December</t>
  </si>
  <si>
    <t>Statement of changes in equity</t>
  </si>
  <si>
    <t>Statement of cash flows</t>
  </si>
  <si>
    <t xml:space="preserve">Investments in associates </t>
  </si>
  <si>
    <t>Investments in joint ventures</t>
  </si>
  <si>
    <t>Non-current provisions for employee benefits</t>
  </si>
  <si>
    <t>Distribution costs</t>
  </si>
  <si>
    <t>premium</t>
  </si>
  <si>
    <t>Share</t>
  </si>
  <si>
    <t>Other</t>
  </si>
  <si>
    <t>Tax expense</t>
  </si>
  <si>
    <t xml:space="preserve">Net cash generated from (used in) operating </t>
  </si>
  <si>
    <t xml:space="preserve">Acquisition of property, plant and equipment  </t>
  </si>
  <si>
    <t>Acquisition of intangible assets</t>
  </si>
  <si>
    <t>Equity</t>
  </si>
  <si>
    <t>Total equity</t>
  </si>
  <si>
    <t xml:space="preserve">   from financial institutions</t>
  </si>
  <si>
    <t>Current tax payable</t>
  </si>
  <si>
    <t>the parent</t>
  </si>
  <si>
    <t xml:space="preserve">   Owners of the parent</t>
  </si>
  <si>
    <t xml:space="preserve">  Owners of the parent</t>
  </si>
  <si>
    <t>Transactions with owners, recorded directly in equity</t>
  </si>
  <si>
    <t xml:space="preserve">  Contributions by and distributions to owners of the parent</t>
  </si>
  <si>
    <t>Revenue</t>
  </si>
  <si>
    <t>Year ended 31 December 2018</t>
  </si>
  <si>
    <t>Balance at 31 December 2018</t>
  </si>
  <si>
    <t>Cash and cash equivalents at 31 December</t>
  </si>
  <si>
    <t>Year ended 31 December 2019</t>
  </si>
  <si>
    <t>Balance at 1 January 2019</t>
  </si>
  <si>
    <t>Balance at 31 December 2019</t>
  </si>
  <si>
    <t>Depreciation and amortisation</t>
  </si>
  <si>
    <t>Property, plant and equipment</t>
  </si>
  <si>
    <t xml:space="preserve">Other income </t>
  </si>
  <si>
    <t>Grand Canal Land Public Company Limited and its subsidiaries</t>
  </si>
  <si>
    <t>statements</t>
  </si>
  <si>
    <t>(in Baht)</t>
  </si>
  <si>
    <t>Short-term loans to related parties</t>
  </si>
  <si>
    <t>Restricted bank deposits</t>
  </si>
  <si>
    <t>Long-term loans to related parties</t>
  </si>
  <si>
    <t>Land leasehold right from related parties</t>
  </si>
  <si>
    <t>Intangible assets</t>
  </si>
  <si>
    <t>4, 6</t>
  </si>
  <si>
    <t>4, 7</t>
  </si>
  <si>
    <t>8, 16</t>
  </si>
  <si>
    <t>13, 16</t>
  </si>
  <si>
    <t>14, 16</t>
  </si>
  <si>
    <t>4, 15, 16</t>
  </si>
  <si>
    <t>Short-term loans from financial institutions</t>
  </si>
  <si>
    <t>Retention payable</t>
  </si>
  <si>
    <t>Short-term loans from related parties</t>
  </si>
  <si>
    <t xml:space="preserve">Current portion of advance rental </t>
  </si>
  <si>
    <t xml:space="preserve">   and service income</t>
  </si>
  <si>
    <t>Contractor payables</t>
  </si>
  <si>
    <t>Long-term loans from financial institutions</t>
  </si>
  <si>
    <t>Long-term from debentures</t>
  </si>
  <si>
    <t>Advance rental and service income</t>
  </si>
  <si>
    <t>Rental and service retention</t>
  </si>
  <si>
    <t>Current portion of debentures</t>
  </si>
  <si>
    <t>4, 17</t>
  </si>
  <si>
    <t>4, 18, 31</t>
  </si>
  <si>
    <t>4, 16</t>
  </si>
  <si>
    <t>4, 15</t>
  </si>
  <si>
    <t>Share premium</t>
  </si>
  <si>
    <t>Adjustment to present assets purchased</t>
  </si>
  <si>
    <t xml:space="preserve">    under common control at book value</t>
  </si>
  <si>
    <t>Adjustment of equity interests</t>
  </si>
  <si>
    <t xml:space="preserve">    under reverse acquisition</t>
  </si>
  <si>
    <t>Retained earnings</t>
  </si>
  <si>
    <t xml:space="preserve">  Unappropriated</t>
  </si>
  <si>
    <r>
      <t xml:space="preserve">Other components of </t>
    </r>
    <r>
      <rPr>
        <sz val="11"/>
        <rFont val="Times New Roman"/>
        <family val="1"/>
      </rPr>
      <t>equity</t>
    </r>
  </si>
  <si>
    <t>Equity attributable to owners of the parent</t>
  </si>
  <si>
    <t>Statement of comprehensive income</t>
  </si>
  <si>
    <t>Revenue from rental and rendering services</t>
  </si>
  <si>
    <t>Revenues from sales of real estate</t>
  </si>
  <si>
    <t>Gain on changes in fair value of investment properties</t>
  </si>
  <si>
    <t>Interest income</t>
  </si>
  <si>
    <t>Cost of rent and services</t>
  </si>
  <si>
    <t>Cost of sales of real estate</t>
  </si>
  <si>
    <t>Administrative expenses</t>
  </si>
  <si>
    <t>Share of profit (loss) of associates and joint ventures</t>
  </si>
  <si>
    <t>Other comprehensive income</t>
  </si>
  <si>
    <t>Profit before income tax expense</t>
  </si>
  <si>
    <t>Profit for the year</t>
  </si>
  <si>
    <t>Profit attributable to:</t>
  </si>
  <si>
    <t>Total comprehensive income attributable to:</t>
  </si>
  <si>
    <r>
      <t>Total comprehensive income for the</t>
    </r>
    <r>
      <rPr>
        <b/>
        <sz val="11"/>
        <color rgb="FFFF0000"/>
        <rFont val="Times New Roman"/>
        <family val="1"/>
      </rPr>
      <t xml:space="preserve"> </t>
    </r>
    <r>
      <rPr>
        <b/>
        <sz val="11"/>
        <rFont val="Times New Roman"/>
        <family val="1"/>
      </rPr>
      <t>year</t>
    </r>
  </si>
  <si>
    <t>Basic earnings per share</t>
  </si>
  <si>
    <t>Diluted earnings per share</t>
  </si>
  <si>
    <t>Consolidated financial statements</t>
  </si>
  <si>
    <t>components</t>
  </si>
  <si>
    <t xml:space="preserve">  of equity</t>
  </si>
  <si>
    <t>Adjustment</t>
  </si>
  <si>
    <t xml:space="preserve">to present </t>
  </si>
  <si>
    <t>assets purchased</t>
  </si>
  <si>
    <t>Adjustment of</t>
  </si>
  <si>
    <t xml:space="preserve"> Adjustment for </t>
  </si>
  <si>
    <t xml:space="preserve"> Issued and </t>
  </si>
  <si>
    <t xml:space="preserve">under common </t>
  </si>
  <si>
    <t xml:space="preserve"> equity interests</t>
  </si>
  <si>
    <t xml:space="preserve"> change in </t>
  </si>
  <si>
    <t>control at</t>
  </si>
  <si>
    <t>under reverse</t>
  </si>
  <si>
    <t xml:space="preserve"> interest in </t>
  </si>
  <si>
    <t>book value</t>
  </si>
  <si>
    <t>acquisition</t>
  </si>
  <si>
    <t xml:space="preserve"> reserve</t>
  </si>
  <si>
    <t>Unappropriated</t>
  </si>
  <si>
    <t xml:space="preserve"> the subsidiary </t>
  </si>
  <si>
    <t xml:space="preserve">interests </t>
  </si>
  <si>
    <t>Balance at 1 January 2018</t>
  </si>
  <si>
    <t xml:space="preserve">  Issue of ordinary shares</t>
  </si>
  <si>
    <t xml:space="preserve">  Dividends</t>
  </si>
  <si>
    <t xml:space="preserve">Total transactions with owners, recorded directly in equity </t>
  </si>
  <si>
    <t xml:space="preserve">  Profit</t>
  </si>
  <si>
    <t>Separate financial statements</t>
  </si>
  <si>
    <t xml:space="preserve">Total </t>
  </si>
  <si>
    <t xml:space="preserve">   Issue of ordinary shares</t>
  </si>
  <si>
    <t xml:space="preserve">   Dividends</t>
  </si>
  <si>
    <t>Total Contributions by and distributions to owners of the parent</t>
  </si>
  <si>
    <t xml:space="preserve">Total transactions with owners, recoreded directly equity </t>
  </si>
  <si>
    <t>Amortisation of land leasehold right</t>
  </si>
  <si>
    <t>Gain on sales of property, plant and equipment</t>
  </si>
  <si>
    <t>Provision for long-term employee benefits</t>
  </si>
  <si>
    <t>Realisation of advance rental and service income</t>
  </si>
  <si>
    <t>Share of profit of associate</t>
  </si>
  <si>
    <t>Share of loss of joint venture</t>
  </si>
  <si>
    <t xml:space="preserve">Change in operating assets and liabilities </t>
  </si>
  <si>
    <t xml:space="preserve">Real estate projects under development </t>
  </si>
  <si>
    <t>Trade account payables</t>
  </si>
  <si>
    <t>Retention payables</t>
  </si>
  <si>
    <t>Payment of long-term employee benefits</t>
  </si>
  <si>
    <t xml:space="preserve">Rental and service retention </t>
  </si>
  <si>
    <t xml:space="preserve">Taxes received </t>
  </si>
  <si>
    <t>Taxes paid</t>
  </si>
  <si>
    <t>Net cash flows (used in) operating activities</t>
  </si>
  <si>
    <t>Proceeds from sales equipment</t>
  </si>
  <si>
    <t>Acquisition of invesment properties</t>
  </si>
  <si>
    <t xml:space="preserve">Long-term loans to related parties </t>
  </si>
  <si>
    <t>Proceed from capital reduction of associate</t>
  </si>
  <si>
    <t>Dividends received</t>
  </si>
  <si>
    <t xml:space="preserve">Interest received </t>
  </si>
  <si>
    <t>Decrease in restricted bank deposits</t>
  </si>
  <si>
    <t xml:space="preserve">Proceeds from short-term loan from related parties </t>
  </si>
  <si>
    <t>Repayment from short-term loans from relared parties</t>
  </si>
  <si>
    <t>Proceeds from short-term loan from financial institutions</t>
  </si>
  <si>
    <t>Repayment from short-term loans from financial institutions</t>
  </si>
  <si>
    <t>Proceeds from long-term loan from financial institutions</t>
  </si>
  <si>
    <t>Repayment from long-term loans from financial institutions</t>
  </si>
  <si>
    <t>Proceed from issue of debentures</t>
  </si>
  <si>
    <t>Repayment of debentures</t>
  </si>
  <si>
    <t>Proceeds from issue of ordinary shares</t>
  </si>
  <si>
    <t xml:space="preserve">Dividend paid owners of the Company </t>
  </si>
  <si>
    <t>Net cash flows from (used in) financing activities</t>
  </si>
  <si>
    <t xml:space="preserve">Cash and cash equivalents at 1 January </t>
  </si>
  <si>
    <t>Dividend income</t>
  </si>
  <si>
    <t>Amortisation of prepaid expense of debentures</t>
  </si>
  <si>
    <t>(Reversal of) bad and doubful debts expenses</t>
  </si>
  <si>
    <t>Net decrease in cash and cash equivalents</t>
  </si>
  <si>
    <t>Proceeds from sales invesment properties</t>
  </si>
  <si>
    <t>Acquisition of invesment in subsidiary</t>
  </si>
  <si>
    <t>During the year ended 31 December 2019 and 2018.</t>
  </si>
  <si>
    <t>The Group acquired investment properties, property, plant and equipment, leasehold right and right of used of assets at cost, totalling Baht 22,695 million</t>
  </si>
  <si>
    <r>
      <t xml:space="preserve">assets, totalling Baht 71 million </t>
    </r>
    <r>
      <rPr>
        <i/>
        <sz val="11"/>
        <rFont val="Times New Roman"/>
        <family val="1"/>
      </rPr>
      <t>(2018: Baht 56 million)</t>
    </r>
    <r>
      <rPr>
        <sz val="11"/>
        <rFont val="Times New Roman"/>
        <family val="1"/>
      </rPr>
      <t xml:space="preserve"> and amounted to contractor payable as at 31 December 2019 totalling Baht 308 million </t>
    </r>
  </si>
  <si>
    <t>(2018: Baht 406 million).</t>
  </si>
  <si>
    <r>
      <t xml:space="preserve">31 December 2019 totalling Baht 11 million </t>
    </r>
    <r>
      <rPr>
        <i/>
        <sz val="11"/>
        <rFont val="Times New Roman"/>
        <family val="1"/>
      </rPr>
      <t>(2018: Baht 16 million)</t>
    </r>
    <r>
      <rPr>
        <sz val="11"/>
        <rFont val="Times New Roman"/>
        <family val="1"/>
      </rPr>
      <t>.</t>
    </r>
  </si>
  <si>
    <t>(2018: Baht 346 million).</t>
  </si>
  <si>
    <r>
      <rPr>
        <i/>
        <sz val="11"/>
        <rFont val="Times New Roman"/>
        <family val="1"/>
      </rPr>
      <t>(2018: Baht 22,050 million)</t>
    </r>
    <r>
      <rPr>
        <sz val="11"/>
        <rFont val="Times New Roman"/>
        <family val="1"/>
      </rPr>
      <t xml:space="preserve">, the Group paid by cash by Baht 17 millions </t>
    </r>
    <r>
      <rPr>
        <i/>
        <sz val="11"/>
        <rFont val="Times New Roman"/>
        <family val="1"/>
      </rPr>
      <t>(2018: Baht 214 million)</t>
    </r>
    <r>
      <rPr>
        <sz val="11"/>
        <rFont val="Times New Roman"/>
        <family val="1"/>
      </rPr>
      <t>, and capitalised interest related to acquisition of</t>
    </r>
  </si>
  <si>
    <t>4, 25</t>
  </si>
  <si>
    <r>
      <t xml:space="preserve">Earnings per share </t>
    </r>
    <r>
      <rPr>
        <b/>
        <i/>
        <sz val="11"/>
        <rFont val="Times New Roman"/>
        <family val="1"/>
      </rPr>
      <t>(in Baht)</t>
    </r>
    <r>
      <rPr>
        <b/>
        <sz val="11"/>
        <rFont val="Times New Roman"/>
        <family val="1"/>
      </rPr>
      <t xml:space="preserve">  </t>
    </r>
  </si>
  <si>
    <t>Adjustments to reconcile profit to cash receipt (payments)</t>
  </si>
  <si>
    <t xml:space="preserve">The Company acquired investment properties, property, plant and equipment, leasehold right and right of used of assets at cost, totalling Baht 10,398 </t>
  </si>
  <si>
    <r>
      <rPr>
        <i/>
        <sz val="11"/>
        <rFont val="Times New Roman"/>
        <family val="1"/>
      </rPr>
      <t>million (2018: Baht 10,284 million)</t>
    </r>
    <r>
      <rPr>
        <sz val="11"/>
        <rFont val="Times New Roman"/>
        <family val="1"/>
      </rPr>
      <t xml:space="preserve">, the Company paid by cash by Baht 14 million </t>
    </r>
    <r>
      <rPr>
        <i/>
        <sz val="11"/>
        <rFont val="Times New Roman"/>
        <family val="1"/>
      </rPr>
      <t>(2018: Baht 17 million)</t>
    </r>
    <r>
      <rPr>
        <sz val="11"/>
        <rFont val="Times New Roman"/>
        <family val="1"/>
      </rPr>
      <t xml:space="preserve">, and amounted to contractor payable as at </t>
    </r>
  </si>
  <si>
    <r>
      <t xml:space="preserve">The Group built the real estate projects under development at cost, totalling Baht 954 million </t>
    </r>
    <r>
      <rPr>
        <i/>
        <sz val="11"/>
        <rFont val="Times New Roman"/>
        <family val="1"/>
      </rPr>
      <t>(2018: Baht 1,010 million)</t>
    </r>
    <r>
      <rPr>
        <sz val="11"/>
        <rFont val="Times New Roman"/>
        <family val="1"/>
      </rPr>
      <t xml:space="preserve"> with capitalised interest related</t>
    </r>
  </si>
  <si>
    <t>Comprehensive income for the year</t>
  </si>
  <si>
    <t>Total comprehensive income for the year</t>
  </si>
  <si>
    <t>Deposits and advance received from customers</t>
  </si>
  <si>
    <r>
      <t xml:space="preserve">to acquisition of assets, totalling Baht 25 millions </t>
    </r>
    <r>
      <rPr>
        <i/>
        <sz val="11"/>
        <rFont val="Times New Roman"/>
        <family val="1"/>
      </rPr>
      <t>(2018: None)</t>
    </r>
    <r>
      <rPr>
        <sz val="11"/>
        <rFont val="Times New Roman"/>
        <family val="1"/>
      </rPr>
      <t xml:space="preserve"> and amounted to trade payable as at 31 December 2019 totalling Baht 255 million</t>
    </r>
  </si>
  <si>
    <t>Total contributions by and distributions to owners of the parent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</si>
</sst>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_(* #,##0.000_);_(* \(#,##0.000\);_(* &quot;-&quot;???_);_(@_)"/>
    <numFmt numFmtId="167" formatCode="_(* #,##0_);_(* \(#,##0\);_(* &quot;-&quot;???_);_(@_)"/>
  </numFmts>
  <fonts count="17" x14ac:knownFonts="1">
    <font>
      <sz val="15"/>
      <name val="Angsana New"/>
      <family val="1"/>
    </font>
    <font>
      <sz val="10"/>
      <name val="Arial"/>
      <family val="2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color indexed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Fill="1" applyAlignment="1">
      <alignment horizontal="left"/>
    </xf>
    <xf numFmtId="37" fontId="2" fillId="0" borderId="0" xfId="0" applyNumberFormat="1" applyFont="1" applyFill="1" applyBorder="1" applyAlignment="1"/>
    <xf numFmtId="37" fontId="2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6" fillId="0" borderId="0" xfId="0" applyFont="1" applyFill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37" fontId="2" fillId="0" borderId="0" xfId="0" applyNumberFormat="1" applyFont="1" applyFill="1" applyAlignment="1">
      <alignment horizontal="right"/>
    </xf>
    <xf numFmtId="43" fontId="4" fillId="0" borderId="0" xfId="1" applyFont="1" applyFill="1" applyBorder="1" applyAlignment="1">
      <alignment horizontal="right"/>
    </xf>
    <xf numFmtId="37" fontId="4" fillId="0" borderId="0" xfId="0" applyNumberFormat="1" applyFont="1" applyFill="1" applyAlignment="1">
      <alignment horizontal="right"/>
    </xf>
    <xf numFmtId="37" fontId="4" fillId="0" borderId="0" xfId="0" applyNumberFormat="1" applyFont="1" applyFill="1" applyBorder="1" applyAlignment="1">
      <alignment horizontal="right"/>
    </xf>
    <xf numFmtId="37" fontId="2" fillId="0" borderId="2" xfId="0" applyNumberFormat="1" applyFont="1" applyFill="1" applyBorder="1" applyAlignment="1">
      <alignment horizontal="right"/>
    </xf>
    <xf numFmtId="37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37" fontId="4" fillId="0" borderId="0" xfId="0" applyNumberFormat="1" applyFont="1" applyFill="1" applyAlignment="1"/>
    <xf numFmtId="37" fontId="2" fillId="0" borderId="3" xfId="0" applyNumberFormat="1" applyFont="1" applyFill="1" applyBorder="1" applyAlignment="1"/>
    <xf numFmtId="37" fontId="4" fillId="0" borderId="0" xfId="0" applyNumberFormat="1" applyFont="1" applyFill="1" applyBorder="1" applyAlignment="1"/>
    <xf numFmtId="37" fontId="2" fillId="0" borderId="4" xfId="0" applyNumberFormat="1" applyFont="1" applyFill="1" applyBorder="1" applyAlignment="1"/>
    <xf numFmtId="3" fontId="2" fillId="0" borderId="0" xfId="0" applyNumberFormat="1" applyFont="1" applyFill="1" applyBorder="1" applyAlignment="1"/>
    <xf numFmtId="0" fontId="3" fillId="0" borderId="0" xfId="0" applyFont="1" applyFill="1" applyAlignment="1">
      <alignment horizontal="left"/>
    </xf>
    <xf numFmtId="37" fontId="4" fillId="0" borderId="4" xfId="0" applyNumberFormat="1" applyFont="1" applyFill="1" applyBorder="1" applyAlignment="1"/>
    <xf numFmtId="37" fontId="4" fillId="0" borderId="1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9" fillId="0" borderId="0" xfId="0" applyFont="1" applyFill="1" applyAlignment="1"/>
    <xf numFmtId="0" fontId="10" fillId="0" borderId="0" xfId="0" applyFont="1" applyFill="1" applyAlignment="1">
      <alignment horizontal="left"/>
    </xf>
    <xf numFmtId="0" fontId="8" fillId="0" borderId="0" xfId="0" applyFont="1" applyFill="1" applyAlignment="1"/>
    <xf numFmtId="43" fontId="4" fillId="0" borderId="1" xfId="1" applyFont="1" applyFill="1" applyBorder="1" applyAlignment="1"/>
    <xf numFmtId="0" fontId="2" fillId="0" borderId="0" xfId="0" applyFont="1" applyFill="1" applyBorder="1" applyAlignment="1"/>
    <xf numFmtId="0" fontId="11" fillId="0" borderId="0" xfId="0" applyFont="1" applyFill="1" applyAlignment="1">
      <alignment horizontal="center"/>
    </xf>
    <xf numFmtId="37" fontId="10" fillId="0" borderId="0" xfId="0" applyNumberFormat="1" applyFont="1" applyFill="1" applyBorder="1" applyAlignment="1"/>
    <xf numFmtId="37" fontId="10" fillId="0" borderId="0" xfId="0" applyNumberFormat="1" applyFont="1" applyFill="1" applyAlignment="1"/>
    <xf numFmtId="0" fontId="8" fillId="0" borderId="0" xfId="0" applyFont="1" applyFill="1" applyAlignment="1">
      <alignment horizontal="center"/>
    </xf>
    <xf numFmtId="0" fontId="12" fillId="0" borderId="0" xfId="0" applyFont="1" applyFill="1" applyAlignment="1"/>
    <xf numFmtId="0" fontId="11" fillId="0" borderId="0" xfId="0" applyFont="1" applyFill="1" applyAlignment="1"/>
    <xf numFmtId="37" fontId="2" fillId="0" borderId="3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9" fillId="0" borderId="0" xfId="0" applyFont="1" applyFill="1" applyBorder="1" applyAlignment="1"/>
    <xf numFmtId="0" fontId="8" fillId="0" borderId="0" xfId="0" applyFont="1" applyFill="1" applyBorder="1" applyAlignment="1"/>
    <xf numFmtId="0" fontId="4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/>
    </xf>
    <xf numFmtId="164" fontId="2" fillId="0" borderId="3" xfId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164" fontId="2" fillId="0" borderId="0" xfId="1" applyNumberFormat="1" applyFont="1" applyFill="1" applyBorder="1" applyAlignment="1">
      <alignment horizontal="right"/>
    </xf>
    <xf numFmtId="164" fontId="4" fillId="0" borderId="1" xfId="1" applyNumberFormat="1" applyFont="1" applyFill="1" applyBorder="1" applyAlignment="1">
      <alignment horizontal="right"/>
    </xf>
    <xf numFmtId="164" fontId="4" fillId="0" borderId="0" xfId="1" applyNumberFormat="1" applyFont="1" applyFill="1" applyBorder="1" applyAlignment="1">
      <alignment horizontal="right"/>
    </xf>
    <xf numFmtId="0" fontId="3" fillId="0" borderId="0" xfId="0" applyFont="1" applyFill="1"/>
    <xf numFmtId="164" fontId="2" fillId="0" borderId="2" xfId="1" applyNumberFormat="1" applyFont="1" applyFill="1" applyBorder="1" applyAlignment="1">
      <alignment horizontal="right"/>
    </xf>
    <xf numFmtId="0" fontId="3" fillId="0" borderId="0" xfId="0" applyFont="1" applyFill="1" applyAlignment="1">
      <alignment wrapText="1"/>
    </xf>
    <xf numFmtId="0" fontId="5" fillId="0" borderId="0" xfId="0" applyFont="1" applyFill="1"/>
    <xf numFmtId="164" fontId="4" fillId="0" borderId="0" xfId="1" applyNumberFormat="1" applyFont="1" applyFill="1" applyAlignment="1"/>
    <xf numFmtId="0" fontId="16" fillId="0" borderId="0" xfId="0" applyFont="1" applyFill="1" applyAlignment="1">
      <alignment horizontal="left"/>
    </xf>
    <xf numFmtId="43" fontId="4" fillId="0" borderId="0" xfId="1" applyFont="1" applyFill="1" applyBorder="1" applyAlignment="1"/>
    <xf numFmtId="0" fontId="2" fillId="0" borderId="0" xfId="0" applyFont="1" applyFill="1" applyAlignment="1"/>
    <xf numFmtId="0" fontId="4" fillId="0" borderId="0" xfId="0" applyFont="1" applyFill="1" applyAlignment="1"/>
    <xf numFmtId="37" fontId="13" fillId="0" borderId="0" xfId="0" applyNumberFormat="1" applyFont="1" applyFill="1" applyBorder="1" applyAlignment="1">
      <alignment horizontal="right"/>
    </xf>
    <xf numFmtId="49" fontId="4" fillId="0" borderId="0" xfId="0" applyNumberFormat="1" applyFont="1" applyFill="1" applyAlignment="1">
      <alignment wrapText="1"/>
    </xf>
    <xf numFmtId="3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3" fontId="4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vertical="top" wrapText="1"/>
    </xf>
    <xf numFmtId="3" fontId="2" fillId="0" borderId="4" xfId="0" applyNumberFormat="1" applyFont="1" applyFill="1" applyBorder="1" applyAlignment="1">
      <alignment wrapText="1"/>
    </xf>
    <xf numFmtId="164" fontId="2" fillId="0" borderId="0" xfId="1" applyNumberFormat="1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3" fillId="0" borderId="0" xfId="0" applyFont="1" applyFill="1" applyAlignment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4" fillId="0" borderId="0" xfId="1" applyNumberFormat="1" applyFont="1" applyFill="1" applyAlignment="1">
      <alignment horizontal="right"/>
    </xf>
    <xf numFmtId="0" fontId="4" fillId="0" borderId="0" xfId="0" applyFont="1" applyAlignment="1">
      <alignment wrapText="1"/>
    </xf>
    <xf numFmtId="164" fontId="4" fillId="0" borderId="1" xfId="1" applyNumberFormat="1" applyFont="1" applyFill="1" applyBorder="1" applyAlignment="1"/>
    <xf numFmtId="3" fontId="4" fillId="0" borderId="1" xfId="0" applyNumberFormat="1" applyFont="1" applyBorder="1" applyAlignment="1">
      <alignment wrapText="1"/>
    </xf>
    <xf numFmtId="0" fontId="6" fillId="0" borderId="0" xfId="0" applyFont="1" applyFill="1" applyAlignment="1">
      <alignment horizontal="center"/>
    </xf>
    <xf numFmtId="43" fontId="4" fillId="0" borderId="0" xfId="1" applyFont="1" applyFill="1" applyAlignment="1">
      <alignment horizontal="center"/>
    </xf>
    <xf numFmtId="43" fontId="4" fillId="0" borderId="0" xfId="1" applyFont="1" applyFill="1" applyAlignment="1"/>
    <xf numFmtId="37" fontId="6" fillId="0" borderId="0" xfId="0" applyNumberFormat="1" applyFont="1" applyFill="1" applyAlignment="1">
      <alignment horizontal="center"/>
    </xf>
    <xf numFmtId="0" fontId="6" fillId="0" borderId="0" xfId="0" quotePrefix="1" applyFont="1" applyFill="1" applyAlignment="1">
      <alignment horizontal="center"/>
    </xf>
    <xf numFmtId="0" fontId="1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4" fontId="4" fillId="0" borderId="0" xfId="1" applyNumberFormat="1" applyFont="1" applyFill="1" applyBorder="1" applyAlignment="1"/>
    <xf numFmtId="164" fontId="2" fillId="0" borderId="3" xfId="1" applyNumberFormat="1" applyFont="1" applyFill="1" applyBorder="1" applyAlignment="1"/>
    <xf numFmtId="164" fontId="2" fillId="0" borderId="0" xfId="1" applyNumberFormat="1" applyFont="1" applyFill="1" applyAlignment="1"/>
    <xf numFmtId="164" fontId="2" fillId="0" borderId="0" xfId="1" applyNumberFormat="1" applyFont="1" applyFill="1" applyBorder="1" applyAlignment="1"/>
    <xf numFmtId="164" fontId="2" fillId="0" borderId="5" xfId="1" applyNumberFormat="1" applyFont="1" applyFill="1" applyBorder="1" applyAlignment="1"/>
    <xf numFmtId="164" fontId="2" fillId="0" borderId="2" xfId="1" applyNumberFormat="1" applyFont="1" applyFill="1" applyBorder="1" applyAlignment="1"/>
    <xf numFmtId="164" fontId="2" fillId="0" borderId="6" xfId="1" applyNumberFormat="1" applyFont="1" applyFill="1" applyBorder="1" applyAlignment="1"/>
    <xf numFmtId="165" fontId="2" fillId="0" borderId="4" xfId="0" applyNumberFormat="1" applyFont="1" applyFill="1" applyBorder="1" applyAlignment="1"/>
    <xf numFmtId="164" fontId="9" fillId="0" borderId="0" xfId="1" applyNumberFormat="1" applyFont="1" applyFill="1" applyAlignment="1"/>
    <xf numFmtId="164" fontId="9" fillId="0" borderId="0" xfId="1" applyNumberFormat="1" applyFont="1" applyFill="1" applyBorder="1" applyAlignment="1"/>
    <xf numFmtId="164" fontId="8" fillId="0" borderId="0" xfId="1" applyNumberFormat="1" applyFont="1" applyFill="1" applyAlignment="1"/>
    <xf numFmtId="164" fontId="8" fillId="0" borderId="0" xfId="1" applyNumberFormat="1" applyFont="1" applyFill="1" applyBorder="1" applyAlignment="1"/>
    <xf numFmtId="164" fontId="4" fillId="0" borderId="0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right"/>
    </xf>
    <xf numFmtId="0" fontId="6" fillId="0" borderId="0" xfId="0" applyFont="1" applyFill="1" applyAlignment="1">
      <alignment horizontal="center" wrapText="1"/>
    </xf>
    <xf numFmtId="164" fontId="2" fillId="0" borderId="1" xfId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wrapText="1"/>
    </xf>
    <xf numFmtId="166" fontId="4" fillId="0" borderId="0" xfId="0" applyNumberFormat="1" applyFont="1" applyFill="1" applyAlignment="1"/>
    <xf numFmtId="164" fontId="2" fillId="0" borderId="1" xfId="1" applyNumberFormat="1" applyFont="1" applyFill="1" applyBorder="1" applyAlignment="1"/>
    <xf numFmtId="167" fontId="4" fillId="0" borderId="0" xfId="0" applyNumberFormat="1" applyFont="1" applyFill="1" applyAlignment="1"/>
    <xf numFmtId="0" fontId="4" fillId="0" borderId="0" xfId="0" applyFont="1" applyFill="1" applyAlignment="1">
      <alignment horizontal="left" indent="1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8"/>
  <sheetViews>
    <sheetView view="pageBreakPreview" topLeftCell="A43" zoomScale="90" zoomScaleNormal="100" zoomScaleSheetLayoutView="90" zoomScalePageLayoutView="85" workbookViewId="0">
      <selection activeCell="A54" sqref="A54"/>
    </sheetView>
  </sheetViews>
  <sheetFormatPr defaultColWidth="9.09765625" defaultRowHeight="21.75" customHeight="1" x14ac:dyDescent="0.3"/>
  <cols>
    <col min="1" max="1" width="46.3984375" style="5" customWidth="1"/>
    <col min="2" max="2" width="9.3984375" style="59" customWidth="1"/>
    <col min="3" max="3" width="1.3984375" style="59" customWidth="1"/>
    <col min="4" max="4" width="15.796875" style="59" bestFit="1" customWidth="1"/>
    <col min="5" max="5" width="1.3984375" style="59" customWidth="1"/>
    <col min="6" max="6" width="15.796875" style="59" bestFit="1" customWidth="1"/>
    <col min="7" max="7" width="1.3984375" style="59" customWidth="1"/>
    <col min="8" max="8" width="15.796875" style="59" bestFit="1" customWidth="1"/>
    <col min="9" max="9" width="1.3984375" style="59" customWidth="1"/>
    <col min="10" max="10" width="15.796875" style="59" bestFit="1" customWidth="1"/>
    <col min="11" max="16384" width="9.09765625" style="59"/>
  </cols>
  <sheetData>
    <row r="1" spans="1:10" s="27" customFormat="1" ht="21.75" customHeight="1" x14ac:dyDescent="0.4">
      <c r="A1" s="28" t="s">
        <v>97</v>
      </c>
    </row>
    <row r="2" spans="1:10" s="29" customFormat="1" ht="21.75" customHeight="1" x14ac:dyDescent="0.35">
      <c r="A2" s="71" t="s">
        <v>63</v>
      </c>
    </row>
    <row r="3" spans="1:10" s="29" customFormat="1" ht="21.75" customHeight="1" x14ac:dyDescent="0.35">
      <c r="A3" s="92"/>
    </row>
    <row r="4" spans="1:10" ht="21.75" customHeight="1" x14ac:dyDescent="0.3">
      <c r="A4" s="1"/>
      <c r="D4" s="123" t="s">
        <v>41</v>
      </c>
      <c r="E4" s="123"/>
      <c r="F4" s="123"/>
      <c r="H4" s="123" t="s">
        <v>42</v>
      </c>
      <c r="I4" s="123"/>
      <c r="J4" s="123"/>
    </row>
    <row r="5" spans="1:10" ht="21.65" customHeight="1" x14ac:dyDescent="0.3">
      <c r="A5" s="84"/>
      <c r="B5" s="4"/>
      <c r="C5" s="4"/>
      <c r="D5" s="122" t="s">
        <v>98</v>
      </c>
      <c r="E5" s="122"/>
      <c r="F5" s="122"/>
      <c r="G5" s="68"/>
      <c r="H5" s="122" t="s">
        <v>98</v>
      </c>
      <c r="I5" s="122"/>
      <c r="J5" s="122"/>
    </row>
    <row r="6" spans="1:10" ht="21.65" customHeight="1" x14ac:dyDescent="0.3">
      <c r="B6" s="4"/>
      <c r="C6" s="4"/>
      <c r="D6" s="124" t="s">
        <v>62</v>
      </c>
      <c r="E6" s="124"/>
      <c r="F6" s="124"/>
      <c r="G6" s="68"/>
      <c r="H6" s="124" t="s">
        <v>62</v>
      </c>
      <c r="I6" s="124"/>
      <c r="J6" s="124"/>
    </row>
    <row r="7" spans="1:10" ht="21.75" customHeight="1" x14ac:dyDescent="0.3">
      <c r="A7" s="1" t="s">
        <v>5</v>
      </c>
      <c r="B7" s="69" t="s">
        <v>25</v>
      </c>
      <c r="C7" s="69"/>
      <c r="D7" s="4">
        <v>2019</v>
      </c>
      <c r="E7" s="4"/>
      <c r="F7" s="4">
        <v>2018</v>
      </c>
      <c r="G7" s="4"/>
      <c r="H7" s="4">
        <v>2019</v>
      </c>
      <c r="I7" s="4"/>
      <c r="J7" s="4">
        <v>2018</v>
      </c>
    </row>
    <row r="8" spans="1:10" ht="21.75" customHeight="1" x14ac:dyDescent="0.3">
      <c r="B8" s="4"/>
      <c r="C8" s="4"/>
      <c r="D8" s="125" t="s">
        <v>99</v>
      </c>
      <c r="E8" s="125"/>
      <c r="F8" s="125"/>
      <c r="G8" s="125"/>
      <c r="H8" s="125"/>
      <c r="I8" s="125"/>
      <c r="J8" s="125"/>
    </row>
    <row r="9" spans="1:10" ht="21.75" customHeight="1" x14ac:dyDescent="0.3">
      <c r="A9" s="53" t="s">
        <v>0</v>
      </c>
      <c r="B9" s="69"/>
      <c r="C9" s="69"/>
    </row>
    <row r="10" spans="1:10" ht="21.75" customHeight="1" x14ac:dyDescent="0.3">
      <c r="A10" s="26" t="s">
        <v>1</v>
      </c>
      <c r="B10" s="82">
        <v>5</v>
      </c>
      <c r="C10" s="69"/>
      <c r="D10" s="17">
        <v>51233259</v>
      </c>
      <c r="E10" s="17"/>
      <c r="F10" s="17">
        <v>178367833</v>
      </c>
      <c r="G10" s="17"/>
      <c r="H10" s="17">
        <v>35077568</v>
      </c>
      <c r="I10" s="17"/>
      <c r="J10" s="17">
        <v>47643061</v>
      </c>
    </row>
    <row r="11" spans="1:10" ht="21.75" customHeight="1" x14ac:dyDescent="0.3">
      <c r="A11" s="26" t="s">
        <v>2</v>
      </c>
      <c r="B11" s="82" t="s">
        <v>105</v>
      </c>
      <c r="C11" s="69"/>
      <c r="D11" s="17">
        <v>83884101</v>
      </c>
      <c r="E11" s="17"/>
      <c r="F11" s="17">
        <v>74475610</v>
      </c>
      <c r="G11" s="17"/>
      <c r="H11" s="17">
        <v>90780924</v>
      </c>
      <c r="I11" s="17"/>
      <c r="J11" s="17">
        <v>63301049</v>
      </c>
    </row>
    <row r="12" spans="1:10" ht="21.75" customHeight="1" x14ac:dyDescent="0.3">
      <c r="A12" s="26" t="s">
        <v>61</v>
      </c>
      <c r="B12" s="82" t="s">
        <v>106</v>
      </c>
      <c r="C12" s="69"/>
      <c r="D12" s="17">
        <v>363223211</v>
      </c>
      <c r="E12" s="17"/>
      <c r="F12" s="17">
        <v>255312739</v>
      </c>
      <c r="G12" s="17"/>
      <c r="H12" s="17">
        <v>354872244</v>
      </c>
      <c r="I12" s="17"/>
      <c r="J12" s="17">
        <v>161494103</v>
      </c>
    </row>
    <row r="13" spans="1:10" ht="21.75" customHeight="1" x14ac:dyDescent="0.3">
      <c r="A13" s="26" t="s">
        <v>100</v>
      </c>
      <c r="B13" s="82">
        <v>4</v>
      </c>
      <c r="C13" s="69"/>
      <c r="D13" s="81">
        <v>0</v>
      </c>
      <c r="E13" s="81"/>
      <c r="F13" s="81">
        <v>0</v>
      </c>
      <c r="G13" s="17"/>
      <c r="H13" s="17">
        <v>1502335600</v>
      </c>
      <c r="I13" s="17"/>
      <c r="J13" s="17">
        <v>1352153219</v>
      </c>
    </row>
    <row r="14" spans="1:10" ht="21.75" customHeight="1" x14ac:dyDescent="0.3">
      <c r="A14" s="26" t="s">
        <v>51</v>
      </c>
      <c r="B14" s="82" t="s">
        <v>107</v>
      </c>
      <c r="C14" s="69"/>
      <c r="D14" s="17">
        <v>954049946</v>
      </c>
      <c r="E14" s="17"/>
      <c r="F14" s="17">
        <v>1010351357</v>
      </c>
      <c r="G14" s="17"/>
      <c r="H14" s="17">
        <v>623562702</v>
      </c>
      <c r="I14" s="17"/>
      <c r="J14" s="17">
        <v>623562702</v>
      </c>
    </row>
    <row r="15" spans="1:10" ht="21.75" customHeight="1" x14ac:dyDescent="0.3">
      <c r="A15" s="26" t="s">
        <v>3</v>
      </c>
      <c r="B15" s="82"/>
      <c r="C15" s="69"/>
      <c r="D15" s="17">
        <v>180481598</v>
      </c>
      <c r="E15" s="17"/>
      <c r="F15" s="17">
        <v>437466742</v>
      </c>
      <c r="G15" s="17"/>
      <c r="H15" s="17">
        <v>26477192</v>
      </c>
      <c r="I15" s="17"/>
      <c r="J15" s="17">
        <v>265549762</v>
      </c>
    </row>
    <row r="16" spans="1:10" ht="21.75" customHeight="1" x14ac:dyDescent="0.3">
      <c r="A16" s="46" t="s">
        <v>4</v>
      </c>
      <c r="B16" s="69"/>
      <c r="C16" s="69"/>
      <c r="D16" s="18">
        <f>SUM(D10:D15)</f>
        <v>1632872115</v>
      </c>
      <c r="E16" s="3"/>
      <c r="F16" s="18">
        <f>SUM(F10:F15)</f>
        <v>1955974281</v>
      </c>
      <c r="G16" s="3"/>
      <c r="H16" s="18">
        <f>SUM(H10:H15)</f>
        <v>2633106230</v>
      </c>
      <c r="I16" s="3"/>
      <c r="J16" s="18">
        <f>SUM(J10:J15)</f>
        <v>2513703896</v>
      </c>
    </row>
    <row r="17" spans="1:10" ht="21.75" customHeight="1" x14ac:dyDescent="0.3">
      <c r="B17" s="69"/>
      <c r="C17" s="69"/>
      <c r="D17" s="17"/>
      <c r="E17" s="17"/>
      <c r="F17" s="17"/>
      <c r="G17" s="17"/>
      <c r="H17" s="17"/>
      <c r="I17" s="17"/>
      <c r="J17" s="17"/>
    </row>
    <row r="18" spans="1:10" ht="21.75" customHeight="1" x14ac:dyDescent="0.3">
      <c r="A18" s="53" t="s">
        <v>6</v>
      </c>
      <c r="B18" s="69"/>
      <c r="C18" s="69"/>
      <c r="D18" s="17"/>
      <c r="E18" s="17"/>
      <c r="F18" s="17"/>
      <c r="G18" s="17"/>
      <c r="H18" s="17"/>
      <c r="I18" s="17"/>
      <c r="J18" s="17"/>
    </row>
    <row r="19" spans="1:10" ht="21.75" customHeight="1" x14ac:dyDescent="0.3">
      <c r="A19" s="26" t="s">
        <v>101</v>
      </c>
      <c r="B19" s="82">
        <v>16</v>
      </c>
      <c r="C19" s="69"/>
      <c r="D19" s="17">
        <v>1000000</v>
      </c>
      <c r="E19" s="17"/>
      <c r="F19" s="17">
        <v>11222888</v>
      </c>
      <c r="G19" s="17"/>
      <c r="H19" s="81">
        <v>0</v>
      </c>
      <c r="I19" s="17"/>
      <c r="J19" s="17">
        <v>1020910</v>
      </c>
    </row>
    <row r="20" spans="1:10" ht="21.75" customHeight="1" x14ac:dyDescent="0.3">
      <c r="A20" s="26" t="s">
        <v>67</v>
      </c>
      <c r="B20" s="82">
        <v>9</v>
      </c>
      <c r="C20" s="69"/>
      <c r="D20" s="17">
        <v>791459463</v>
      </c>
      <c r="E20" s="17"/>
      <c r="F20" s="17">
        <v>773442353</v>
      </c>
      <c r="G20" s="17"/>
      <c r="H20" s="17">
        <v>683773494</v>
      </c>
      <c r="I20" s="17"/>
      <c r="J20" s="17">
        <v>683773494</v>
      </c>
    </row>
    <row r="21" spans="1:10" ht="21.75" customHeight="1" x14ac:dyDescent="0.3">
      <c r="A21" s="26" t="s">
        <v>7</v>
      </c>
      <c r="B21" s="82">
        <v>10</v>
      </c>
      <c r="C21" s="69"/>
      <c r="D21" s="81">
        <v>0</v>
      </c>
      <c r="E21" s="17"/>
      <c r="F21" s="81">
        <v>0</v>
      </c>
      <c r="G21" s="17"/>
      <c r="H21" s="17">
        <v>6817374495</v>
      </c>
      <c r="I21" s="17"/>
      <c r="J21" s="17">
        <v>6017374495</v>
      </c>
    </row>
    <row r="22" spans="1:10" ht="21.75" customHeight="1" x14ac:dyDescent="0.3">
      <c r="A22" s="26" t="s">
        <v>68</v>
      </c>
      <c r="B22" s="82">
        <v>9</v>
      </c>
      <c r="C22" s="73"/>
      <c r="D22" s="81">
        <v>0</v>
      </c>
      <c r="E22" s="17"/>
      <c r="F22" s="81">
        <v>0</v>
      </c>
      <c r="G22" s="17"/>
      <c r="H22" s="81">
        <v>0</v>
      </c>
      <c r="I22" s="81"/>
      <c r="J22" s="81">
        <v>0</v>
      </c>
    </row>
    <row r="23" spans="1:10" ht="21.75" customHeight="1" x14ac:dyDescent="0.3">
      <c r="A23" s="26" t="s">
        <v>8</v>
      </c>
      <c r="B23" s="82">
        <v>11</v>
      </c>
      <c r="C23" s="69"/>
      <c r="D23" s="17">
        <v>104520000</v>
      </c>
      <c r="E23" s="17"/>
      <c r="F23" s="17">
        <v>104520000</v>
      </c>
      <c r="G23" s="17"/>
      <c r="H23" s="81">
        <v>0</v>
      </c>
      <c r="I23" s="81"/>
      <c r="J23" s="81">
        <v>0</v>
      </c>
    </row>
    <row r="24" spans="1:10" ht="21.75" customHeight="1" x14ac:dyDescent="0.3">
      <c r="A24" s="26" t="s">
        <v>102</v>
      </c>
      <c r="B24" s="82">
        <v>4</v>
      </c>
      <c r="C24" s="69"/>
      <c r="D24" s="17">
        <v>4039345899</v>
      </c>
      <c r="E24" s="17"/>
      <c r="F24" s="17">
        <v>4173235389</v>
      </c>
      <c r="G24" s="17"/>
      <c r="H24" s="17">
        <v>4977566612</v>
      </c>
      <c r="I24" s="17"/>
      <c r="J24" s="17">
        <v>4707306027</v>
      </c>
    </row>
    <row r="25" spans="1:10" ht="21.75" customHeight="1" x14ac:dyDescent="0.3">
      <c r="A25" s="26" t="s">
        <v>9</v>
      </c>
      <c r="B25" s="82" t="s">
        <v>108</v>
      </c>
      <c r="C25" s="69"/>
      <c r="D25" s="17">
        <v>22109333207</v>
      </c>
      <c r="E25" s="17"/>
      <c r="F25" s="17">
        <v>21445904642</v>
      </c>
      <c r="G25" s="17"/>
      <c r="H25" s="17">
        <v>10382912696</v>
      </c>
      <c r="I25" s="17"/>
      <c r="J25" s="17">
        <v>10267447937</v>
      </c>
    </row>
    <row r="26" spans="1:10" ht="21.75" customHeight="1" x14ac:dyDescent="0.3">
      <c r="A26" s="26" t="s">
        <v>95</v>
      </c>
      <c r="B26" s="82" t="s">
        <v>109</v>
      </c>
      <c r="C26" s="69"/>
      <c r="D26" s="17">
        <v>488490222</v>
      </c>
      <c r="E26" s="17"/>
      <c r="F26" s="17">
        <v>498901444</v>
      </c>
      <c r="G26" s="17"/>
      <c r="H26" s="17">
        <v>15531917</v>
      </c>
      <c r="I26" s="17"/>
      <c r="J26" s="17">
        <v>16942066</v>
      </c>
    </row>
    <row r="27" spans="1:10" ht="21.75" customHeight="1" x14ac:dyDescent="0.3">
      <c r="A27" s="26" t="s">
        <v>103</v>
      </c>
      <c r="B27" s="82" t="s">
        <v>110</v>
      </c>
      <c r="C27" s="69"/>
      <c r="D27" s="17">
        <v>97526651</v>
      </c>
      <c r="E27" s="17"/>
      <c r="F27" s="17">
        <v>105904943</v>
      </c>
      <c r="G27" s="17"/>
      <c r="H27" s="81">
        <v>0</v>
      </c>
      <c r="I27" s="81"/>
      <c r="J27" s="81">
        <v>0</v>
      </c>
    </row>
    <row r="28" spans="1:10" ht="21.75" customHeight="1" x14ac:dyDescent="0.3">
      <c r="A28" s="26" t="s">
        <v>104</v>
      </c>
      <c r="B28" s="82"/>
      <c r="C28" s="69"/>
      <c r="D28" s="17">
        <v>3720178</v>
      </c>
      <c r="E28" s="17"/>
      <c r="F28" s="17">
        <v>1007932</v>
      </c>
      <c r="G28" s="17"/>
      <c r="H28" s="17">
        <v>3569736</v>
      </c>
      <c r="I28" s="17"/>
      <c r="J28" s="17">
        <v>715388</v>
      </c>
    </row>
    <row r="29" spans="1:10" ht="21.75" customHeight="1" x14ac:dyDescent="0.3">
      <c r="A29" s="26" t="s">
        <v>10</v>
      </c>
      <c r="B29" s="82">
        <v>26</v>
      </c>
      <c r="C29" s="69"/>
      <c r="D29" s="17">
        <v>19374515</v>
      </c>
      <c r="E29" s="17"/>
      <c r="F29" s="17">
        <v>35726270</v>
      </c>
      <c r="G29" s="17"/>
      <c r="H29" s="81">
        <v>0</v>
      </c>
      <c r="I29" s="81"/>
      <c r="J29" s="81">
        <v>0</v>
      </c>
    </row>
    <row r="30" spans="1:10" ht="21.75" customHeight="1" x14ac:dyDescent="0.3">
      <c r="A30" s="26" t="s">
        <v>11</v>
      </c>
      <c r="B30" s="87">
        <v>4</v>
      </c>
      <c r="C30" s="69"/>
      <c r="D30" s="17">
        <v>404855940</v>
      </c>
      <c r="E30" s="17"/>
      <c r="F30" s="17">
        <v>157389849</v>
      </c>
      <c r="G30" s="17"/>
      <c r="H30" s="17">
        <v>4208396</v>
      </c>
      <c r="I30" s="17"/>
      <c r="J30" s="17">
        <v>12003488</v>
      </c>
    </row>
    <row r="31" spans="1:10" ht="21.75" customHeight="1" x14ac:dyDescent="0.3">
      <c r="A31" s="46" t="s">
        <v>12</v>
      </c>
      <c r="B31" s="69"/>
      <c r="C31" s="69"/>
      <c r="D31" s="18">
        <f>SUM(D19:D30)</f>
        <v>28059626075</v>
      </c>
      <c r="E31" s="3"/>
      <c r="F31" s="18">
        <f>SUM(F19:F30)</f>
        <v>27307255710</v>
      </c>
      <c r="G31" s="3"/>
      <c r="H31" s="18">
        <f>SUM(H19:H30)</f>
        <v>22884937346</v>
      </c>
      <c r="I31" s="3"/>
      <c r="J31" s="18">
        <f>SUM(J19:J30)</f>
        <v>21706583805</v>
      </c>
    </row>
    <row r="32" spans="1:10" ht="30" customHeight="1" thickBot="1" x14ac:dyDescent="0.35">
      <c r="A32" s="58" t="s">
        <v>13</v>
      </c>
      <c r="B32" s="69"/>
      <c r="C32" s="69"/>
      <c r="D32" s="20">
        <f>SUM(D16,D31)</f>
        <v>29692498190</v>
      </c>
      <c r="E32" s="3"/>
      <c r="F32" s="20">
        <f>SUM(F16,F31)</f>
        <v>29263229991</v>
      </c>
      <c r="G32" s="3"/>
      <c r="H32" s="20">
        <f>SUM(H16,H31)</f>
        <v>25518043576</v>
      </c>
      <c r="I32" s="3"/>
      <c r="J32" s="20">
        <f>SUM(J16,J31)</f>
        <v>24220287701</v>
      </c>
    </row>
    <row r="33" spans="1:10" ht="13.5" customHeight="1" thickTop="1" x14ac:dyDescent="0.3"/>
    <row r="35" spans="1:10" s="27" customFormat="1" ht="21.75" customHeight="1" x14ac:dyDescent="0.4">
      <c r="A35" s="28" t="s">
        <v>97</v>
      </c>
    </row>
    <row r="36" spans="1:10" s="29" customFormat="1" ht="21.75" customHeight="1" x14ac:dyDescent="0.35">
      <c r="A36" s="71" t="s">
        <v>63</v>
      </c>
    </row>
    <row r="37" spans="1:10" ht="21.75" customHeight="1" x14ac:dyDescent="0.3">
      <c r="A37" s="1"/>
    </row>
    <row r="38" spans="1:10" ht="21.65" customHeight="1" x14ac:dyDescent="0.3">
      <c r="A38" s="1"/>
      <c r="D38" s="123" t="s">
        <v>41</v>
      </c>
      <c r="E38" s="123"/>
      <c r="F38" s="123"/>
      <c r="H38" s="123" t="s">
        <v>42</v>
      </c>
      <c r="I38" s="123"/>
      <c r="J38" s="123"/>
    </row>
    <row r="39" spans="1:10" ht="21.65" customHeight="1" x14ac:dyDescent="0.3">
      <c r="B39" s="4"/>
      <c r="C39" s="4"/>
      <c r="D39" s="122" t="s">
        <v>98</v>
      </c>
      <c r="E39" s="122"/>
      <c r="F39" s="122"/>
      <c r="G39" s="68"/>
      <c r="H39" s="122" t="s">
        <v>98</v>
      </c>
      <c r="I39" s="122"/>
      <c r="J39" s="122"/>
    </row>
    <row r="40" spans="1:10" ht="21.65" customHeight="1" x14ac:dyDescent="0.3">
      <c r="B40" s="4"/>
      <c r="C40" s="4"/>
      <c r="D40" s="124" t="s">
        <v>62</v>
      </c>
      <c r="E40" s="124"/>
      <c r="F40" s="124"/>
      <c r="G40" s="68"/>
      <c r="H40" s="124" t="s">
        <v>62</v>
      </c>
      <c r="I40" s="124"/>
      <c r="J40" s="124"/>
    </row>
    <row r="41" spans="1:10" ht="21.75" customHeight="1" x14ac:dyDescent="0.3">
      <c r="A41" s="58" t="s">
        <v>14</v>
      </c>
      <c r="B41" s="69" t="s">
        <v>25</v>
      </c>
      <c r="C41" s="4"/>
      <c r="D41" s="4">
        <v>2019</v>
      </c>
      <c r="E41" s="4"/>
      <c r="F41" s="4">
        <v>2018</v>
      </c>
      <c r="G41" s="4"/>
      <c r="H41" s="4">
        <v>2019</v>
      </c>
      <c r="I41" s="4"/>
      <c r="J41" s="4">
        <v>2018</v>
      </c>
    </row>
    <row r="42" spans="1:10" ht="21.75" customHeight="1" x14ac:dyDescent="0.3">
      <c r="C42" s="69"/>
      <c r="D42" s="125" t="s">
        <v>99</v>
      </c>
      <c r="E42" s="125"/>
      <c r="F42" s="125"/>
      <c r="G42" s="125"/>
      <c r="H42" s="125"/>
      <c r="I42" s="125"/>
      <c r="J42" s="125"/>
    </row>
    <row r="43" spans="1:10" ht="21.75" customHeight="1" x14ac:dyDescent="0.3">
      <c r="A43" s="72" t="s">
        <v>15</v>
      </c>
      <c r="B43" s="4"/>
      <c r="C43" s="4"/>
      <c r="D43" s="17"/>
      <c r="E43" s="17"/>
      <c r="F43" s="17"/>
      <c r="G43" s="17"/>
      <c r="H43" s="17"/>
      <c r="I43" s="17"/>
      <c r="J43" s="17"/>
    </row>
    <row r="44" spans="1:10" ht="21.75" customHeight="1" x14ac:dyDescent="0.3">
      <c r="A44" s="59" t="s">
        <v>111</v>
      </c>
      <c r="B44" s="87">
        <v>16</v>
      </c>
      <c r="C44" s="69"/>
      <c r="D44" s="17">
        <v>1370000000</v>
      </c>
      <c r="E44" s="17"/>
      <c r="F44" s="17">
        <v>520000000</v>
      </c>
      <c r="G44" s="17"/>
      <c r="H44" s="17">
        <v>1370000000</v>
      </c>
      <c r="I44" s="17"/>
      <c r="J44" s="17">
        <v>520000000</v>
      </c>
    </row>
    <row r="45" spans="1:10" ht="21.75" customHeight="1" x14ac:dyDescent="0.3">
      <c r="A45" s="26" t="s">
        <v>55</v>
      </c>
      <c r="B45" s="79" t="s">
        <v>122</v>
      </c>
      <c r="C45" s="69"/>
      <c r="D45" s="17">
        <v>255763120</v>
      </c>
      <c r="E45" s="17"/>
      <c r="F45" s="17">
        <v>346647006</v>
      </c>
      <c r="G45" s="17"/>
      <c r="H45" s="17">
        <v>161463922</v>
      </c>
      <c r="I45" s="17"/>
      <c r="J45" s="17">
        <v>158117154</v>
      </c>
    </row>
    <row r="46" spans="1:10" ht="21.75" customHeight="1" x14ac:dyDescent="0.3">
      <c r="A46" s="26" t="s">
        <v>56</v>
      </c>
      <c r="B46" s="87" t="s">
        <v>123</v>
      </c>
      <c r="C46" s="69"/>
      <c r="D46" s="17">
        <v>162327363</v>
      </c>
      <c r="E46" s="17"/>
      <c r="F46" s="17">
        <v>575331757</v>
      </c>
      <c r="G46" s="17"/>
      <c r="H46" s="17">
        <v>130716421</v>
      </c>
      <c r="I46" s="17"/>
      <c r="J46" s="17">
        <v>199245397</v>
      </c>
    </row>
    <row r="47" spans="1:10" ht="21.75" customHeight="1" x14ac:dyDescent="0.3">
      <c r="A47" s="59" t="s">
        <v>113</v>
      </c>
      <c r="B47" s="87" t="s">
        <v>124</v>
      </c>
      <c r="C47" s="69"/>
      <c r="D47" s="17">
        <v>170745000</v>
      </c>
      <c r="E47" s="17"/>
      <c r="F47" s="81">
        <v>0</v>
      </c>
      <c r="G47" s="17"/>
      <c r="H47" s="17">
        <v>3218432297</v>
      </c>
      <c r="I47" s="17"/>
      <c r="J47" s="17">
        <v>2919832483</v>
      </c>
    </row>
    <row r="48" spans="1:10" ht="21.75" customHeight="1" x14ac:dyDescent="0.3">
      <c r="A48" s="59" t="s">
        <v>54</v>
      </c>
      <c r="B48" s="89"/>
      <c r="C48" s="89"/>
      <c r="D48" s="17"/>
      <c r="E48" s="17"/>
      <c r="F48" s="17"/>
      <c r="G48" s="17"/>
      <c r="H48" s="17"/>
      <c r="I48" s="17"/>
      <c r="J48" s="17"/>
    </row>
    <row r="49" spans="1:10" ht="21.75" customHeight="1" x14ac:dyDescent="0.3">
      <c r="A49" s="59" t="s">
        <v>80</v>
      </c>
      <c r="B49" s="89">
        <v>16</v>
      </c>
      <c r="C49" s="89"/>
      <c r="D49" s="81">
        <v>0</v>
      </c>
      <c r="E49" s="17"/>
      <c r="F49" s="17">
        <v>522868718</v>
      </c>
      <c r="G49" s="17"/>
      <c r="H49" s="81">
        <v>0</v>
      </c>
      <c r="I49" s="17"/>
      <c r="J49" s="81">
        <v>0</v>
      </c>
    </row>
    <row r="50" spans="1:10" ht="21.75" customHeight="1" x14ac:dyDescent="0.3">
      <c r="A50" s="59" t="s">
        <v>121</v>
      </c>
      <c r="B50" s="89">
        <v>16</v>
      </c>
      <c r="C50" s="89"/>
      <c r="D50" s="17">
        <v>1399080821</v>
      </c>
      <c r="E50" s="17"/>
      <c r="F50" s="81">
        <v>0</v>
      </c>
      <c r="G50" s="17"/>
      <c r="H50" s="17">
        <v>1399080821</v>
      </c>
      <c r="I50" s="17"/>
      <c r="J50" s="81">
        <v>0</v>
      </c>
    </row>
    <row r="51" spans="1:10" ht="21.75" customHeight="1" x14ac:dyDescent="0.3">
      <c r="A51" s="59" t="s">
        <v>114</v>
      </c>
      <c r="B51" s="87"/>
      <c r="C51" s="69"/>
      <c r="D51" s="80"/>
      <c r="E51" s="17"/>
      <c r="F51" s="17"/>
      <c r="G51" s="17"/>
      <c r="H51" s="81"/>
      <c r="I51" s="17"/>
      <c r="J51" s="17"/>
    </row>
    <row r="52" spans="1:10" ht="21.75" customHeight="1" x14ac:dyDescent="0.3">
      <c r="A52" s="59" t="s">
        <v>115</v>
      </c>
      <c r="B52" s="87">
        <v>4</v>
      </c>
      <c r="C52" s="69"/>
      <c r="D52" s="17">
        <v>234468580</v>
      </c>
      <c r="E52" s="17"/>
      <c r="F52" s="17">
        <v>230100874</v>
      </c>
      <c r="G52" s="17"/>
      <c r="H52" s="17">
        <v>154941483</v>
      </c>
      <c r="I52" s="17"/>
      <c r="J52" s="17">
        <v>155162617</v>
      </c>
    </row>
    <row r="53" spans="1:10" ht="21.75" customHeight="1" x14ac:dyDescent="0.3">
      <c r="A53" s="26" t="s">
        <v>112</v>
      </c>
      <c r="B53" s="89">
        <v>4</v>
      </c>
      <c r="C53" s="89"/>
      <c r="D53" s="17">
        <v>181695493</v>
      </c>
      <c r="E53" s="17"/>
      <c r="F53" s="17">
        <v>213332500</v>
      </c>
      <c r="G53" s="17"/>
      <c r="H53" s="17">
        <v>3842280</v>
      </c>
      <c r="I53" s="17"/>
      <c r="J53" s="17">
        <v>3676429</v>
      </c>
    </row>
    <row r="54" spans="1:10" ht="21.75" customHeight="1" x14ac:dyDescent="0.3">
      <c r="A54" s="26" t="s">
        <v>239</v>
      </c>
      <c r="B54" s="87"/>
      <c r="C54" s="73"/>
      <c r="D54" s="17">
        <v>13218691</v>
      </c>
      <c r="E54" s="17"/>
      <c r="F54" s="17">
        <v>17416506</v>
      </c>
      <c r="G54" s="17"/>
      <c r="H54" s="81">
        <v>0</v>
      </c>
      <c r="I54" s="17"/>
      <c r="J54" s="81">
        <v>0</v>
      </c>
    </row>
    <row r="55" spans="1:10" ht="21.75" customHeight="1" x14ac:dyDescent="0.3">
      <c r="A55" s="26" t="s">
        <v>116</v>
      </c>
      <c r="B55" s="87"/>
      <c r="C55" s="69"/>
      <c r="D55" s="17">
        <v>308676704</v>
      </c>
      <c r="E55" s="17"/>
      <c r="F55" s="17">
        <v>406526203</v>
      </c>
      <c r="G55" s="17"/>
      <c r="H55" s="17">
        <v>10519624</v>
      </c>
      <c r="I55" s="17"/>
      <c r="J55" s="17">
        <v>16471773</v>
      </c>
    </row>
    <row r="56" spans="1:10" ht="21.75" customHeight="1" x14ac:dyDescent="0.3">
      <c r="A56" s="26" t="s">
        <v>81</v>
      </c>
      <c r="B56" s="87"/>
      <c r="C56" s="69"/>
      <c r="D56" s="17">
        <v>38213305</v>
      </c>
      <c r="E56" s="17"/>
      <c r="F56" s="17">
        <v>30647852</v>
      </c>
      <c r="G56" s="17"/>
      <c r="H56" s="81">
        <v>0</v>
      </c>
      <c r="I56" s="81"/>
      <c r="J56" s="81">
        <v>0</v>
      </c>
    </row>
    <row r="57" spans="1:10" ht="21.75" customHeight="1" x14ac:dyDescent="0.3">
      <c r="A57" s="26" t="s">
        <v>16</v>
      </c>
      <c r="C57" s="73"/>
      <c r="D57" s="17">
        <v>9529302</v>
      </c>
      <c r="E57" s="17"/>
      <c r="F57" s="17">
        <v>22349577</v>
      </c>
      <c r="G57" s="17"/>
      <c r="H57" s="17">
        <v>6150389</v>
      </c>
      <c r="I57" s="17"/>
      <c r="J57" s="17">
        <v>13760719</v>
      </c>
    </row>
    <row r="58" spans="1:10" ht="21.75" customHeight="1" x14ac:dyDescent="0.3">
      <c r="A58" s="46" t="s">
        <v>17</v>
      </c>
      <c r="C58" s="69"/>
      <c r="D58" s="18">
        <f>SUM(D44:D57)</f>
        <v>4143718379</v>
      </c>
      <c r="E58" s="3"/>
      <c r="F58" s="18">
        <f>SUM(F44:F57)</f>
        <v>2885220993</v>
      </c>
      <c r="G58" s="3"/>
      <c r="H58" s="18">
        <f>SUM(H44:H57)</f>
        <v>6455147237</v>
      </c>
      <c r="I58" s="3"/>
      <c r="J58" s="18">
        <f>SUM(J44:J57)</f>
        <v>3986266572</v>
      </c>
    </row>
    <row r="59" spans="1:10" ht="21.75" customHeight="1" x14ac:dyDescent="0.3">
      <c r="B59" s="87"/>
      <c r="C59" s="69"/>
      <c r="D59" s="17"/>
      <c r="E59" s="17"/>
      <c r="F59" s="17"/>
      <c r="G59" s="17"/>
      <c r="H59" s="17"/>
      <c r="I59" s="17"/>
      <c r="J59" s="17"/>
    </row>
    <row r="60" spans="1:10" ht="21.75" customHeight="1" x14ac:dyDescent="0.3">
      <c r="A60" s="53" t="s">
        <v>18</v>
      </c>
      <c r="B60" s="87"/>
      <c r="C60" s="69"/>
      <c r="D60" s="17"/>
      <c r="E60" s="17"/>
      <c r="F60" s="17"/>
      <c r="G60" s="17"/>
      <c r="H60" s="17"/>
      <c r="I60" s="17"/>
      <c r="J60" s="17"/>
    </row>
    <row r="61" spans="1:10" ht="21.75" customHeight="1" x14ac:dyDescent="0.3">
      <c r="A61" s="5" t="s">
        <v>117</v>
      </c>
      <c r="B61" s="87">
        <v>16</v>
      </c>
      <c r="C61" s="69"/>
      <c r="D61" s="17">
        <v>2531906300</v>
      </c>
      <c r="E61" s="17"/>
      <c r="F61" s="17">
        <v>3322043873</v>
      </c>
      <c r="G61" s="17"/>
      <c r="H61" s="81">
        <v>0</v>
      </c>
      <c r="I61" s="81"/>
      <c r="J61" s="81">
        <v>0</v>
      </c>
    </row>
    <row r="62" spans="1:10" ht="21.75" customHeight="1" x14ac:dyDescent="0.3">
      <c r="A62" s="26" t="s">
        <v>118</v>
      </c>
      <c r="B62" s="87">
        <v>16</v>
      </c>
      <c r="C62" s="73"/>
      <c r="D62" s="17">
        <v>2446330610</v>
      </c>
      <c r="E62" s="17"/>
      <c r="F62" s="17">
        <v>3842060811</v>
      </c>
      <c r="G62" s="17"/>
      <c r="H62" s="17">
        <v>2446330610</v>
      </c>
      <c r="I62" s="17"/>
      <c r="J62" s="17">
        <v>3842060811</v>
      </c>
    </row>
    <row r="63" spans="1:10" ht="21.75" customHeight="1" x14ac:dyDescent="0.3">
      <c r="A63" s="26" t="s">
        <v>19</v>
      </c>
      <c r="B63" s="87">
        <v>26</v>
      </c>
      <c r="C63" s="69"/>
      <c r="D63" s="17">
        <v>1410583162</v>
      </c>
      <c r="E63" s="17"/>
      <c r="F63" s="17">
        <v>1150905600</v>
      </c>
      <c r="G63" s="17"/>
      <c r="H63" s="17">
        <v>870534819</v>
      </c>
      <c r="I63" s="17"/>
      <c r="J63" s="17">
        <v>808309247</v>
      </c>
    </row>
    <row r="64" spans="1:10" ht="21.75" customHeight="1" x14ac:dyDescent="0.3">
      <c r="A64" s="5" t="s">
        <v>120</v>
      </c>
      <c r="B64" s="87">
        <v>4</v>
      </c>
      <c r="C64" s="69"/>
      <c r="D64" s="17">
        <v>212585351</v>
      </c>
      <c r="E64" s="17"/>
      <c r="F64" s="17">
        <v>230610999</v>
      </c>
      <c r="G64" s="17"/>
      <c r="H64" s="17">
        <v>11902877</v>
      </c>
      <c r="I64" s="17"/>
      <c r="J64" s="17">
        <v>15209478</v>
      </c>
    </row>
    <row r="65" spans="1:10" ht="21.75" customHeight="1" x14ac:dyDescent="0.3">
      <c r="A65" s="26" t="s">
        <v>69</v>
      </c>
      <c r="B65" s="87">
        <v>19</v>
      </c>
      <c r="C65" s="69"/>
      <c r="D65" s="17">
        <v>19472681</v>
      </c>
      <c r="E65" s="17"/>
      <c r="F65" s="17">
        <v>17627088</v>
      </c>
      <c r="G65" s="17"/>
      <c r="H65" s="17">
        <v>17239425</v>
      </c>
      <c r="I65" s="17"/>
      <c r="J65" s="17">
        <v>15969492</v>
      </c>
    </row>
    <row r="66" spans="1:10" ht="21.75" customHeight="1" x14ac:dyDescent="0.3">
      <c r="A66" s="26" t="s">
        <v>119</v>
      </c>
      <c r="B66" s="87" t="s">
        <v>125</v>
      </c>
      <c r="C66" s="73"/>
      <c r="D66" s="17">
        <v>5213978133</v>
      </c>
      <c r="E66" s="17"/>
      <c r="F66" s="17">
        <v>5452818869</v>
      </c>
      <c r="G66" s="17"/>
      <c r="H66" s="17">
        <v>4110837963</v>
      </c>
      <c r="I66" s="17"/>
      <c r="J66" s="17">
        <v>4265779446</v>
      </c>
    </row>
    <row r="67" spans="1:10" ht="21.75" customHeight="1" x14ac:dyDescent="0.3">
      <c r="A67" s="26" t="s">
        <v>20</v>
      </c>
      <c r="B67" s="87"/>
      <c r="C67" s="69"/>
      <c r="D67" s="81">
        <v>0</v>
      </c>
      <c r="E67" s="17"/>
      <c r="F67" s="17">
        <v>2140000</v>
      </c>
      <c r="G67" s="17"/>
      <c r="H67" s="81">
        <v>0</v>
      </c>
      <c r="I67" s="17"/>
      <c r="J67" s="17">
        <v>2140000</v>
      </c>
    </row>
    <row r="68" spans="1:10" ht="21.75" customHeight="1" x14ac:dyDescent="0.3">
      <c r="A68" s="46" t="s">
        <v>21</v>
      </c>
      <c r="C68" s="69"/>
      <c r="D68" s="18">
        <f>SUM(D61:D67)</f>
        <v>11834856237</v>
      </c>
      <c r="E68" s="3"/>
      <c r="F68" s="18">
        <f>SUM(F61:F67)</f>
        <v>14018207240</v>
      </c>
      <c r="G68" s="3"/>
      <c r="H68" s="18">
        <f>SUM(H61:H67)</f>
        <v>7456845694</v>
      </c>
      <c r="I68" s="3"/>
      <c r="J68" s="18">
        <f>SUM(J61:J67)</f>
        <v>8949468474</v>
      </c>
    </row>
    <row r="69" spans="1:10" ht="30" customHeight="1" x14ac:dyDescent="0.3">
      <c r="A69" s="58" t="s">
        <v>22</v>
      </c>
      <c r="B69" s="69"/>
      <c r="C69" s="69"/>
      <c r="D69" s="18">
        <f>SUM(D58,D68)</f>
        <v>15978574616</v>
      </c>
      <c r="E69" s="3"/>
      <c r="F69" s="18">
        <f>SUM(F58,F68)</f>
        <v>16903428233</v>
      </c>
      <c r="G69" s="3"/>
      <c r="H69" s="18">
        <f>SUM(H58,H68)</f>
        <v>13911992931</v>
      </c>
      <c r="I69" s="3"/>
      <c r="J69" s="18">
        <f>SUM(J58,J68)</f>
        <v>12935735046</v>
      </c>
    </row>
    <row r="70" spans="1:10" ht="21.75" customHeight="1" x14ac:dyDescent="0.3">
      <c r="A70" s="1"/>
      <c r="B70" s="69"/>
      <c r="C70" s="69"/>
      <c r="D70" s="21"/>
      <c r="E70" s="58"/>
      <c r="F70" s="21"/>
      <c r="G70" s="58"/>
      <c r="H70" s="21"/>
      <c r="I70" s="58"/>
      <c r="J70" s="21"/>
    </row>
    <row r="71" spans="1:10" s="27" customFormat="1" ht="21.75" customHeight="1" x14ac:dyDescent="0.4">
      <c r="A71" s="28" t="s">
        <v>97</v>
      </c>
    </row>
    <row r="72" spans="1:10" s="29" customFormat="1" ht="21.75" customHeight="1" x14ac:dyDescent="0.35">
      <c r="A72" s="71" t="s">
        <v>63</v>
      </c>
    </row>
    <row r="73" spans="1:10" s="29" customFormat="1" ht="21.75" customHeight="1" x14ac:dyDescent="0.35">
      <c r="A73" s="71"/>
    </row>
    <row r="74" spans="1:10" ht="21.65" customHeight="1" x14ac:dyDescent="0.3">
      <c r="A74" s="1"/>
      <c r="D74" s="123" t="s">
        <v>41</v>
      </c>
      <c r="E74" s="123"/>
      <c r="F74" s="123"/>
      <c r="H74" s="123" t="s">
        <v>42</v>
      </c>
      <c r="I74" s="123"/>
      <c r="J74" s="123"/>
    </row>
    <row r="75" spans="1:10" ht="21.65" customHeight="1" x14ac:dyDescent="0.3">
      <c r="B75" s="4"/>
      <c r="C75" s="4"/>
      <c r="D75" s="122" t="s">
        <v>98</v>
      </c>
      <c r="E75" s="122"/>
      <c r="F75" s="122"/>
      <c r="G75" s="68"/>
      <c r="H75" s="122" t="s">
        <v>98</v>
      </c>
      <c r="I75" s="122"/>
      <c r="J75" s="122"/>
    </row>
    <row r="76" spans="1:10" ht="21.65" customHeight="1" x14ac:dyDescent="0.3">
      <c r="B76" s="4"/>
      <c r="C76" s="4"/>
      <c r="D76" s="124" t="s">
        <v>62</v>
      </c>
      <c r="E76" s="124"/>
      <c r="F76" s="124"/>
      <c r="G76" s="68"/>
      <c r="H76" s="126" t="s">
        <v>62</v>
      </c>
      <c r="I76" s="126"/>
      <c r="J76" s="126"/>
    </row>
    <row r="77" spans="1:10" ht="21.75" customHeight="1" x14ac:dyDescent="0.3">
      <c r="A77" s="58" t="s">
        <v>14</v>
      </c>
      <c r="B77" s="69" t="s">
        <v>25</v>
      </c>
      <c r="C77" s="69"/>
      <c r="D77" s="4">
        <v>2019</v>
      </c>
      <c r="E77" s="4"/>
      <c r="F77" s="4">
        <v>2018</v>
      </c>
      <c r="G77" s="4"/>
      <c r="H77" s="4">
        <v>2019</v>
      </c>
      <c r="I77" s="4"/>
      <c r="J77" s="4">
        <v>2018</v>
      </c>
    </row>
    <row r="78" spans="1:10" ht="21.75" customHeight="1" x14ac:dyDescent="0.3">
      <c r="B78" s="69"/>
      <c r="C78" s="69"/>
      <c r="D78" s="125" t="s">
        <v>99</v>
      </c>
      <c r="E78" s="125"/>
      <c r="F78" s="125"/>
      <c r="G78" s="125"/>
      <c r="H78" s="125"/>
      <c r="I78" s="125"/>
      <c r="J78" s="125"/>
    </row>
    <row r="79" spans="1:10" ht="21.75" customHeight="1" x14ac:dyDescent="0.3">
      <c r="A79" s="22" t="s">
        <v>78</v>
      </c>
      <c r="B79" s="69"/>
      <c r="C79" s="69"/>
      <c r="D79" s="17"/>
      <c r="E79" s="17"/>
      <c r="F79" s="17"/>
      <c r="G79" s="17"/>
      <c r="H79" s="17"/>
      <c r="I79" s="17"/>
      <c r="J79" s="17"/>
    </row>
    <row r="80" spans="1:10" ht="21.75" customHeight="1" x14ac:dyDescent="0.3">
      <c r="A80" s="59" t="s">
        <v>59</v>
      </c>
      <c r="B80" s="83">
        <v>20</v>
      </c>
      <c r="C80" s="69"/>
      <c r="D80" s="17"/>
      <c r="E80" s="17"/>
      <c r="F80" s="17"/>
      <c r="G80" s="17"/>
      <c r="H80" s="17"/>
      <c r="I80" s="17"/>
      <c r="J80" s="17"/>
    </row>
    <row r="81" spans="1:14" ht="21.65" customHeight="1" thickBot="1" x14ac:dyDescent="0.35">
      <c r="A81" s="26" t="s">
        <v>57</v>
      </c>
      <c r="B81" s="83"/>
      <c r="C81" s="85"/>
      <c r="D81" s="23">
        <v>6535484202</v>
      </c>
      <c r="E81" s="17"/>
      <c r="F81" s="23">
        <v>6535484202</v>
      </c>
      <c r="G81" s="17"/>
      <c r="H81" s="23">
        <v>6535484202</v>
      </c>
      <c r="I81" s="17"/>
      <c r="J81" s="23">
        <v>6535484202</v>
      </c>
    </row>
    <row r="82" spans="1:14" ht="22" customHeight="1" thickTop="1" x14ac:dyDescent="0.3">
      <c r="A82" s="26" t="s">
        <v>58</v>
      </c>
      <c r="B82" s="83"/>
      <c r="C82" s="85"/>
      <c r="D82" s="19">
        <v>6499829661</v>
      </c>
      <c r="E82" s="17"/>
      <c r="F82" s="19">
        <v>6499829661</v>
      </c>
      <c r="G82" s="17"/>
      <c r="H82" s="19">
        <v>6499829661</v>
      </c>
      <c r="I82" s="17"/>
      <c r="J82" s="19">
        <v>6499829661</v>
      </c>
    </row>
    <row r="83" spans="1:14" ht="21.75" customHeight="1" x14ac:dyDescent="0.3">
      <c r="A83" s="26" t="s">
        <v>126</v>
      </c>
      <c r="B83" s="83">
        <v>20</v>
      </c>
      <c r="C83" s="69"/>
      <c r="D83" s="17">
        <v>1532320430</v>
      </c>
      <c r="E83" s="17"/>
      <c r="F83" s="17">
        <v>1532320430</v>
      </c>
      <c r="G83" s="17"/>
      <c r="H83" s="17">
        <v>1532320430</v>
      </c>
      <c r="I83" s="17"/>
      <c r="J83" s="17">
        <v>1532320430</v>
      </c>
    </row>
    <row r="84" spans="1:14" ht="21.75" customHeight="1" x14ac:dyDescent="0.3">
      <c r="A84" s="26" t="s">
        <v>127</v>
      </c>
      <c r="B84" s="87"/>
      <c r="C84" s="69"/>
      <c r="D84" s="17"/>
      <c r="E84" s="17"/>
      <c r="F84" s="17"/>
      <c r="G84" s="17"/>
      <c r="H84" s="17"/>
      <c r="I84" s="17"/>
      <c r="J84" s="17"/>
    </row>
    <row r="85" spans="1:14" ht="21.75" customHeight="1" x14ac:dyDescent="0.3">
      <c r="A85" s="26" t="s">
        <v>128</v>
      </c>
      <c r="B85" s="87">
        <v>20</v>
      </c>
      <c r="C85" s="69"/>
      <c r="D85" s="17">
        <v>-423185000</v>
      </c>
      <c r="E85" s="17"/>
      <c r="F85" s="17">
        <v>-423185000</v>
      </c>
      <c r="G85" s="17"/>
      <c r="H85" s="81">
        <v>0</v>
      </c>
      <c r="I85" s="81"/>
      <c r="J85" s="81">
        <v>0</v>
      </c>
    </row>
    <row r="86" spans="1:14" ht="21.75" customHeight="1" x14ac:dyDescent="0.3">
      <c r="A86" s="26" t="s">
        <v>129</v>
      </c>
      <c r="B86" s="87"/>
      <c r="C86" s="74"/>
      <c r="D86" s="17"/>
      <c r="E86" s="17"/>
      <c r="F86" s="17"/>
      <c r="G86" s="17"/>
      <c r="H86" s="81"/>
      <c r="I86" s="81"/>
      <c r="J86" s="81"/>
    </row>
    <row r="87" spans="1:14" ht="21.75" customHeight="1" x14ac:dyDescent="0.3">
      <c r="A87" s="26" t="s">
        <v>130</v>
      </c>
      <c r="B87" s="89">
        <v>20</v>
      </c>
      <c r="C87" s="89"/>
      <c r="D87" s="17">
        <v>-129336263</v>
      </c>
      <c r="E87" s="17"/>
      <c r="F87" s="17">
        <v>-129336263</v>
      </c>
      <c r="G87" s="17"/>
      <c r="H87" s="81">
        <v>0</v>
      </c>
      <c r="I87" s="81"/>
      <c r="J87" s="81">
        <v>0</v>
      </c>
    </row>
    <row r="88" spans="1:14" ht="21.75" customHeight="1" x14ac:dyDescent="0.3">
      <c r="A88" s="26" t="s">
        <v>131</v>
      </c>
      <c r="B88" s="87"/>
      <c r="C88" s="69"/>
      <c r="D88" s="17"/>
      <c r="E88" s="17"/>
      <c r="F88" s="17"/>
      <c r="G88" s="17"/>
      <c r="H88" s="17"/>
      <c r="I88" s="17"/>
      <c r="J88" s="17"/>
    </row>
    <row r="89" spans="1:14" ht="21.75" customHeight="1" x14ac:dyDescent="0.3">
      <c r="A89" s="42" t="s">
        <v>43</v>
      </c>
      <c r="B89" s="87"/>
      <c r="C89" s="69"/>
      <c r="D89" s="17"/>
      <c r="E89" s="17"/>
      <c r="F89" s="17"/>
      <c r="G89" s="17"/>
      <c r="H89" s="17"/>
      <c r="I89" s="17"/>
      <c r="J89" s="17"/>
    </row>
    <row r="90" spans="1:14" ht="21.75" customHeight="1" x14ac:dyDescent="0.3">
      <c r="A90" s="42" t="s">
        <v>44</v>
      </c>
      <c r="B90" s="87">
        <v>20</v>
      </c>
      <c r="C90" s="69"/>
      <c r="D90" s="17">
        <v>519900000</v>
      </c>
      <c r="E90" s="17"/>
      <c r="F90" s="17">
        <v>503800000</v>
      </c>
      <c r="G90" s="17"/>
      <c r="H90" s="17">
        <v>383000000</v>
      </c>
      <c r="I90" s="17"/>
      <c r="J90" s="17">
        <v>366900000</v>
      </c>
    </row>
    <row r="91" spans="1:14" ht="21.75" customHeight="1" x14ac:dyDescent="0.3">
      <c r="A91" s="42" t="s">
        <v>132</v>
      </c>
      <c r="B91" s="87"/>
      <c r="C91" s="69"/>
      <c r="D91" s="17">
        <v>4864946708</v>
      </c>
      <c r="E91" s="17"/>
      <c r="F91" s="17">
        <v>3627201235</v>
      </c>
      <c r="G91" s="17"/>
      <c r="H91" s="17">
        <v>3190900554</v>
      </c>
      <c r="I91" s="17"/>
      <c r="J91" s="17">
        <v>2885502564</v>
      </c>
      <c r="L91" s="17"/>
      <c r="M91" s="17"/>
      <c r="N91" s="17"/>
    </row>
    <row r="92" spans="1:14" ht="21.75" customHeight="1" x14ac:dyDescent="0.3">
      <c r="A92" s="42" t="s">
        <v>133</v>
      </c>
      <c r="B92" s="87"/>
      <c r="C92" s="69"/>
      <c r="D92" s="24">
        <v>-24927451</v>
      </c>
      <c r="E92" s="19"/>
      <c r="F92" s="24">
        <v>-24927451</v>
      </c>
      <c r="G92" s="19"/>
      <c r="H92" s="30">
        <v>0</v>
      </c>
      <c r="I92" s="57"/>
      <c r="J92" s="30">
        <v>0</v>
      </c>
      <c r="K92" s="17"/>
    </row>
    <row r="93" spans="1:14" ht="21.75" customHeight="1" x14ac:dyDescent="0.3">
      <c r="A93" s="46" t="s">
        <v>134</v>
      </c>
      <c r="C93" s="69"/>
      <c r="D93" s="3">
        <f>SUM(D82:D92)</f>
        <v>12839548085</v>
      </c>
      <c r="E93" s="3"/>
      <c r="F93" s="3">
        <f>SUM(F82:F92)</f>
        <v>11585702612</v>
      </c>
      <c r="G93" s="3"/>
      <c r="H93" s="3">
        <f>SUM(H82:H92)</f>
        <v>11606050645</v>
      </c>
      <c r="I93" s="3"/>
      <c r="J93" s="3">
        <f>SUM(J82:J92)</f>
        <v>11284552655</v>
      </c>
    </row>
    <row r="94" spans="1:14" ht="21.75" customHeight="1" x14ac:dyDescent="0.3">
      <c r="A94" s="26" t="s">
        <v>23</v>
      </c>
      <c r="B94" s="87">
        <v>12</v>
      </c>
      <c r="C94" s="69"/>
      <c r="D94" s="19">
        <v>874375489</v>
      </c>
      <c r="E94" s="17"/>
      <c r="F94" s="19">
        <v>774099146</v>
      </c>
      <c r="G94" s="17"/>
      <c r="H94" s="57">
        <v>0</v>
      </c>
      <c r="I94" s="17"/>
      <c r="J94" s="57">
        <v>0</v>
      </c>
    </row>
    <row r="95" spans="1:14" ht="21.75" customHeight="1" x14ac:dyDescent="0.3">
      <c r="A95" s="58" t="s">
        <v>79</v>
      </c>
      <c r="B95" s="69"/>
      <c r="C95" s="69"/>
      <c r="D95" s="18">
        <f>SUM(D93:D94)</f>
        <v>13713923574</v>
      </c>
      <c r="E95" s="3"/>
      <c r="F95" s="18">
        <f>SUM(F93:F94)</f>
        <v>12359801758</v>
      </c>
      <c r="G95" s="3"/>
      <c r="H95" s="18">
        <f>SUM(H93:H94)</f>
        <v>11606050645</v>
      </c>
      <c r="I95" s="3"/>
      <c r="J95" s="18">
        <f>SUM(J93:J94)</f>
        <v>11284552655</v>
      </c>
    </row>
    <row r="96" spans="1:14" ht="30" customHeight="1" thickBot="1" x14ac:dyDescent="0.35">
      <c r="A96" s="58" t="s">
        <v>24</v>
      </c>
      <c r="B96" s="69"/>
      <c r="C96" s="69"/>
      <c r="D96" s="20">
        <f>SUM(D69,D95)</f>
        <v>29692498190</v>
      </c>
      <c r="E96" s="3"/>
      <c r="F96" s="20">
        <f>SUM(F69,F95)</f>
        <v>29263229991</v>
      </c>
      <c r="G96" s="3"/>
      <c r="H96" s="20">
        <f>SUM(H69,H95)</f>
        <v>25518043576</v>
      </c>
      <c r="I96" s="3"/>
      <c r="J96" s="20">
        <f>SUM(J69,J95)</f>
        <v>24220287701</v>
      </c>
    </row>
    <row r="97" spans="1:10" ht="21.75" customHeight="1" thickTop="1" x14ac:dyDescent="0.3">
      <c r="A97" s="45"/>
    </row>
    <row r="98" spans="1:10" ht="21.75" customHeight="1" x14ac:dyDescent="0.3">
      <c r="D98" s="17">
        <f>D32-D96</f>
        <v>0</v>
      </c>
      <c r="F98" s="17">
        <f>F32-F96</f>
        <v>0</v>
      </c>
      <c r="H98" s="17">
        <f>H32-H96</f>
        <v>0</v>
      </c>
      <c r="J98" s="17">
        <f>J32-J96</f>
        <v>0</v>
      </c>
    </row>
  </sheetData>
  <mergeCells count="21">
    <mergeCell ref="D4:F4"/>
    <mergeCell ref="H4:J4"/>
    <mergeCell ref="D38:F38"/>
    <mergeCell ref="H38:J38"/>
    <mergeCell ref="D5:F5"/>
    <mergeCell ref="H5:J5"/>
    <mergeCell ref="D8:J8"/>
    <mergeCell ref="D6:F6"/>
    <mergeCell ref="H6:J6"/>
    <mergeCell ref="D78:J78"/>
    <mergeCell ref="D42:J42"/>
    <mergeCell ref="D75:F75"/>
    <mergeCell ref="H75:J75"/>
    <mergeCell ref="D74:F74"/>
    <mergeCell ref="D76:F76"/>
    <mergeCell ref="H76:J76"/>
    <mergeCell ref="D39:F39"/>
    <mergeCell ref="H39:J39"/>
    <mergeCell ref="H74:J74"/>
    <mergeCell ref="D40:F40"/>
    <mergeCell ref="H40:J40"/>
  </mergeCells>
  <phoneticPr fontId="0" type="noConversion"/>
  <pageMargins left="0.8" right="0.8" top="0.48" bottom="0.5" header="0.5" footer="0.5"/>
  <pageSetup paperSize="9" scale="78" firstPageNumber="6" fitToHeight="0" orientation="portrait" useFirstPageNumber="1" r:id="rId1"/>
  <headerFooter alignWithMargins="0">
    <oddFooter>&amp;L&amp;"Times New Roman,Regular"&amp;11   The accompanying notes form an integral part of the financial statements.
&amp;C&amp;"Times New Roman,Regular"&amp;11&amp;P</oddFooter>
  </headerFooter>
  <rowBreaks count="2" manualBreakCount="2">
    <brk id="34" max="9" man="1"/>
    <brk id="7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"/>
  <sheetViews>
    <sheetView tabSelected="1" view="pageBreakPreview" topLeftCell="A20" zoomScale="85" zoomScaleNormal="90" zoomScaleSheetLayoutView="85" workbookViewId="0">
      <selection activeCell="B29" sqref="B29"/>
    </sheetView>
  </sheetViews>
  <sheetFormatPr defaultColWidth="9.09765625" defaultRowHeight="21.75" customHeight="1" x14ac:dyDescent="0.3"/>
  <cols>
    <col min="1" max="1" width="60.8984375" style="5" customWidth="1"/>
    <col min="2" max="2" width="9.09765625" style="59"/>
    <col min="3" max="3" width="1.3984375" style="59" customWidth="1"/>
    <col min="4" max="4" width="16.09765625" style="59" bestFit="1" customWidth="1"/>
    <col min="5" max="5" width="1.3984375" style="59" customWidth="1"/>
    <col min="6" max="6" width="16.09765625" style="59" bestFit="1" customWidth="1"/>
    <col min="7" max="7" width="1.3984375" style="59" customWidth="1"/>
    <col min="8" max="8" width="14.296875" style="59" bestFit="1" customWidth="1"/>
    <col min="9" max="9" width="1.3984375" style="59" customWidth="1"/>
    <col min="10" max="10" width="14.296875" style="59" bestFit="1" customWidth="1"/>
    <col min="11" max="16384" width="9.09765625" style="59"/>
  </cols>
  <sheetData>
    <row r="1" spans="1:10" s="27" customFormat="1" ht="21.75" customHeight="1" x14ac:dyDescent="0.4">
      <c r="A1" s="28" t="s">
        <v>97</v>
      </c>
      <c r="C1" s="32"/>
      <c r="D1" s="33"/>
      <c r="E1" s="34"/>
      <c r="F1" s="33"/>
      <c r="G1" s="34"/>
      <c r="H1" s="33"/>
      <c r="I1" s="34"/>
      <c r="J1" s="60"/>
    </row>
    <row r="2" spans="1:10" s="29" customFormat="1" ht="21.75" customHeight="1" x14ac:dyDescent="0.35">
      <c r="A2" s="71" t="s">
        <v>135</v>
      </c>
      <c r="C2" s="35"/>
      <c r="D2" s="70"/>
      <c r="E2" s="70"/>
      <c r="F2" s="70"/>
      <c r="G2" s="70"/>
      <c r="H2" s="70"/>
      <c r="I2" s="70"/>
      <c r="J2" s="70"/>
    </row>
    <row r="3" spans="1:10" ht="21.75" customHeight="1" x14ac:dyDescent="0.35">
      <c r="A3" s="71"/>
      <c r="B3" s="29"/>
      <c r="C3" s="35"/>
      <c r="D3" s="70"/>
      <c r="E3" s="70"/>
      <c r="F3" s="70"/>
      <c r="G3" s="70"/>
      <c r="H3" s="127"/>
      <c r="I3" s="127"/>
      <c r="J3" s="127"/>
    </row>
    <row r="4" spans="1:10" ht="21" customHeight="1" x14ac:dyDescent="0.3">
      <c r="B4" s="5"/>
      <c r="C4" s="5"/>
      <c r="D4" s="123" t="s">
        <v>41</v>
      </c>
      <c r="E4" s="123"/>
      <c r="F4" s="123"/>
      <c r="H4" s="123" t="s">
        <v>42</v>
      </c>
      <c r="I4" s="123"/>
      <c r="J4" s="123"/>
    </row>
    <row r="5" spans="1:10" ht="21" customHeight="1" x14ac:dyDescent="0.3">
      <c r="B5" s="4"/>
      <c r="C5" s="4"/>
      <c r="D5" s="122" t="s">
        <v>98</v>
      </c>
      <c r="E5" s="122"/>
      <c r="F5" s="122"/>
      <c r="G5" s="68"/>
      <c r="H5" s="122" t="s">
        <v>98</v>
      </c>
      <c r="I5" s="122"/>
      <c r="J5" s="122"/>
    </row>
    <row r="6" spans="1:10" ht="21.75" customHeight="1" x14ac:dyDescent="0.3">
      <c r="B6" s="4"/>
      <c r="C6" s="4"/>
      <c r="D6" s="124" t="s">
        <v>64</v>
      </c>
      <c r="E6" s="124"/>
      <c r="F6" s="124"/>
      <c r="G6" s="68"/>
      <c r="H6" s="124" t="s">
        <v>64</v>
      </c>
      <c r="I6" s="124"/>
      <c r="J6" s="124"/>
    </row>
    <row r="7" spans="1:10" ht="21" customHeight="1" x14ac:dyDescent="0.3">
      <c r="B7" s="69" t="s">
        <v>25</v>
      </c>
      <c r="C7" s="69"/>
      <c r="D7" s="4">
        <v>2019</v>
      </c>
      <c r="E7" s="4"/>
      <c r="F7" s="4">
        <v>2018</v>
      </c>
      <c r="G7" s="4"/>
      <c r="H7" s="4">
        <v>2019</v>
      </c>
      <c r="I7" s="4"/>
      <c r="J7" s="4">
        <v>2018</v>
      </c>
    </row>
    <row r="8" spans="1:10" ht="21" customHeight="1" x14ac:dyDescent="0.3">
      <c r="A8" s="1"/>
      <c r="C8" s="69"/>
      <c r="D8" s="125" t="s">
        <v>99</v>
      </c>
      <c r="E8" s="125"/>
      <c r="F8" s="125"/>
      <c r="G8" s="125"/>
      <c r="H8" s="125"/>
      <c r="I8" s="125"/>
      <c r="J8" s="125"/>
    </row>
    <row r="9" spans="1:10" ht="21" customHeight="1" x14ac:dyDescent="0.3">
      <c r="A9" s="53" t="s">
        <v>87</v>
      </c>
      <c r="B9" s="89">
        <v>4</v>
      </c>
      <c r="C9" s="89"/>
      <c r="D9" s="55"/>
      <c r="E9" s="55"/>
      <c r="F9" s="55"/>
      <c r="G9" s="55"/>
      <c r="H9" s="55"/>
      <c r="I9" s="55"/>
      <c r="J9" s="55"/>
    </row>
    <row r="10" spans="1:10" ht="21" customHeight="1" x14ac:dyDescent="0.3">
      <c r="A10" s="26" t="s">
        <v>136</v>
      </c>
      <c r="B10" s="89">
        <v>21</v>
      </c>
      <c r="C10" s="89"/>
      <c r="D10" s="55">
        <v>1262490706</v>
      </c>
      <c r="E10" s="55"/>
      <c r="F10" s="55">
        <v>1217550332</v>
      </c>
      <c r="G10" s="55"/>
      <c r="H10" s="55">
        <v>348565619</v>
      </c>
      <c r="I10" s="55"/>
      <c r="J10" s="55">
        <v>301436612</v>
      </c>
    </row>
    <row r="11" spans="1:10" ht="21" customHeight="1" x14ac:dyDescent="0.3">
      <c r="A11" s="26" t="s">
        <v>137</v>
      </c>
      <c r="B11" s="87">
        <v>21</v>
      </c>
      <c r="C11" s="69"/>
      <c r="D11" s="55">
        <v>328028641</v>
      </c>
      <c r="E11" s="55"/>
      <c r="F11" s="55">
        <v>273734373</v>
      </c>
      <c r="G11" s="55"/>
      <c r="H11" s="55">
        <v>0</v>
      </c>
      <c r="I11" s="55"/>
      <c r="J11" s="55">
        <v>0</v>
      </c>
    </row>
    <row r="12" spans="1:10" ht="21" customHeight="1" x14ac:dyDescent="0.3">
      <c r="A12" s="5" t="s">
        <v>138</v>
      </c>
      <c r="B12" s="87">
        <v>13</v>
      </c>
      <c r="C12" s="69"/>
      <c r="D12" s="55">
        <v>713477471</v>
      </c>
      <c r="E12" s="55"/>
      <c r="F12" s="55">
        <v>277045751</v>
      </c>
      <c r="G12" s="55"/>
      <c r="H12" s="55">
        <v>103678287</v>
      </c>
      <c r="I12" s="55"/>
      <c r="J12" s="55">
        <v>235111015</v>
      </c>
    </row>
    <row r="13" spans="1:10" ht="21" customHeight="1" x14ac:dyDescent="0.3">
      <c r="A13" s="5" t="s">
        <v>48</v>
      </c>
      <c r="B13" s="87">
        <v>9</v>
      </c>
      <c r="C13" s="69"/>
      <c r="D13" s="55">
        <v>0</v>
      </c>
      <c r="E13" s="55"/>
      <c r="F13" s="55">
        <v>0</v>
      </c>
      <c r="G13" s="55"/>
      <c r="H13" s="55">
        <v>52992971</v>
      </c>
      <c r="I13" s="55"/>
      <c r="J13" s="55">
        <v>0</v>
      </c>
    </row>
    <row r="14" spans="1:10" ht="21" customHeight="1" x14ac:dyDescent="0.3">
      <c r="A14" s="5" t="s">
        <v>139</v>
      </c>
      <c r="B14" s="89"/>
      <c r="C14" s="89"/>
      <c r="D14" s="55">
        <v>132717517</v>
      </c>
      <c r="E14" s="55"/>
      <c r="F14" s="55">
        <v>261588764</v>
      </c>
      <c r="G14" s="55"/>
      <c r="H14" s="55">
        <v>271199927</v>
      </c>
      <c r="I14" s="55"/>
      <c r="J14" s="55">
        <v>252961363.81712335</v>
      </c>
    </row>
    <row r="15" spans="1:10" ht="21" customHeight="1" x14ac:dyDescent="0.3">
      <c r="A15" s="5" t="s">
        <v>96</v>
      </c>
      <c r="B15" s="79">
        <v>22</v>
      </c>
      <c r="C15" s="69"/>
      <c r="D15" s="55">
        <v>200912575</v>
      </c>
      <c r="E15" s="55"/>
      <c r="F15" s="55">
        <v>14696244</v>
      </c>
      <c r="G15" s="55"/>
      <c r="H15" s="55">
        <v>64433920</v>
      </c>
      <c r="I15" s="55"/>
      <c r="J15" s="55">
        <v>20274407</v>
      </c>
    </row>
    <row r="16" spans="1:10" ht="21" customHeight="1" x14ac:dyDescent="0.3">
      <c r="A16" s="46" t="s">
        <v>50</v>
      </c>
      <c r="B16" s="79"/>
      <c r="C16" s="69"/>
      <c r="D16" s="96">
        <f>SUM(D10:D15)</f>
        <v>2637626910</v>
      </c>
      <c r="E16" s="97"/>
      <c r="F16" s="96">
        <f>SUM(F10:F15)</f>
        <v>2044615464</v>
      </c>
      <c r="G16" s="97"/>
      <c r="H16" s="96">
        <f>SUM(H10:H15)</f>
        <v>840870724</v>
      </c>
      <c r="I16" s="97"/>
      <c r="J16" s="96">
        <f>SUM(J10:J15)</f>
        <v>809783397.81712341</v>
      </c>
    </row>
    <row r="17" spans="1:10" ht="21" customHeight="1" x14ac:dyDescent="0.3">
      <c r="A17" s="46"/>
      <c r="B17" s="79"/>
      <c r="C17" s="69"/>
      <c r="D17" s="98"/>
      <c r="E17" s="97"/>
      <c r="F17" s="98"/>
      <c r="G17" s="97"/>
      <c r="H17" s="98"/>
      <c r="I17" s="97"/>
      <c r="J17" s="98"/>
    </row>
    <row r="18" spans="1:10" ht="21" customHeight="1" x14ac:dyDescent="0.3">
      <c r="A18" s="22" t="s">
        <v>52</v>
      </c>
      <c r="B18" s="89">
        <v>4</v>
      </c>
      <c r="C18" s="69"/>
      <c r="D18" s="55"/>
      <c r="E18" s="55"/>
      <c r="F18" s="55"/>
      <c r="G18" s="55"/>
      <c r="H18" s="55"/>
      <c r="I18" s="55"/>
      <c r="J18" s="55"/>
    </row>
    <row r="19" spans="1:10" ht="21" customHeight="1" x14ac:dyDescent="0.3">
      <c r="A19" s="26" t="s">
        <v>140</v>
      </c>
      <c r="B19" s="87"/>
      <c r="C19" s="69"/>
      <c r="D19" s="55">
        <v>252915555</v>
      </c>
      <c r="E19" s="55"/>
      <c r="F19" s="55">
        <v>405652050.06</v>
      </c>
      <c r="G19" s="55"/>
      <c r="H19" s="55">
        <v>33123169</v>
      </c>
      <c r="I19" s="55"/>
      <c r="J19" s="55">
        <v>54772433</v>
      </c>
    </row>
    <row r="20" spans="1:10" ht="21" customHeight="1" x14ac:dyDescent="0.3">
      <c r="A20" s="5" t="s">
        <v>141</v>
      </c>
      <c r="B20" s="87"/>
      <c r="C20" s="69"/>
      <c r="D20" s="55">
        <v>112322136</v>
      </c>
      <c r="E20" s="55"/>
      <c r="F20" s="55">
        <v>73069134</v>
      </c>
      <c r="G20" s="55"/>
      <c r="H20" s="55">
        <v>0</v>
      </c>
      <c r="I20" s="55"/>
      <c r="J20" s="55">
        <v>0</v>
      </c>
    </row>
    <row r="21" spans="1:10" ht="21" customHeight="1" x14ac:dyDescent="0.3">
      <c r="A21" s="26" t="s">
        <v>70</v>
      </c>
      <c r="B21" s="87"/>
      <c r="C21" s="69"/>
      <c r="D21" s="55">
        <v>8419344</v>
      </c>
      <c r="E21" s="55"/>
      <c r="F21" s="55">
        <v>43935325</v>
      </c>
      <c r="G21" s="55"/>
      <c r="H21" s="55">
        <v>492106</v>
      </c>
      <c r="I21" s="55"/>
      <c r="J21" s="55">
        <v>6558820</v>
      </c>
    </row>
    <row r="22" spans="1:10" ht="21" customHeight="1" x14ac:dyDescent="0.3">
      <c r="A22" s="26" t="s">
        <v>142</v>
      </c>
      <c r="B22" s="87"/>
      <c r="C22" s="69"/>
      <c r="D22" s="55">
        <v>303513777</v>
      </c>
      <c r="E22" s="55"/>
      <c r="F22" s="55">
        <v>244170533</v>
      </c>
      <c r="G22" s="55"/>
      <c r="H22" s="55">
        <v>163762892</v>
      </c>
      <c r="I22" s="55"/>
      <c r="J22" s="55">
        <v>210608325</v>
      </c>
    </row>
    <row r="23" spans="1:10" ht="21" customHeight="1" x14ac:dyDescent="0.3">
      <c r="A23" s="5" t="s">
        <v>36</v>
      </c>
      <c r="B23" s="87" t="s">
        <v>231</v>
      </c>
      <c r="C23" s="69"/>
      <c r="D23" s="55">
        <v>281162070</v>
      </c>
      <c r="E23" s="55"/>
      <c r="F23" s="55">
        <v>378239044</v>
      </c>
      <c r="G23" s="55"/>
      <c r="H23" s="55">
        <v>251491703</v>
      </c>
      <c r="I23" s="55"/>
      <c r="J23" s="55">
        <v>295608269.81712335</v>
      </c>
    </row>
    <row r="24" spans="1:10" ht="21" customHeight="1" x14ac:dyDescent="0.3">
      <c r="A24" s="46" t="s">
        <v>53</v>
      </c>
      <c r="B24" s="87"/>
      <c r="C24" s="69"/>
      <c r="D24" s="96">
        <f>SUM(D19:D23)</f>
        <v>958332882</v>
      </c>
      <c r="E24" s="97"/>
      <c r="F24" s="96">
        <f>SUM(F19:F23)</f>
        <v>1145066086.0599999</v>
      </c>
      <c r="G24" s="97"/>
      <c r="H24" s="96">
        <f>SUM(H19:H23)</f>
        <v>448869870</v>
      </c>
      <c r="I24" s="97"/>
      <c r="J24" s="96">
        <f>SUM(J19:J23)</f>
        <v>567547847.81712341</v>
      </c>
    </row>
    <row r="25" spans="1:10" ht="21" customHeight="1" x14ac:dyDescent="0.3">
      <c r="C25" s="69"/>
      <c r="D25" s="99"/>
      <c r="E25" s="97"/>
      <c r="F25" s="99"/>
      <c r="G25" s="97"/>
      <c r="H25" s="99"/>
      <c r="I25" s="97"/>
      <c r="J25" s="99"/>
    </row>
    <row r="26" spans="1:10" ht="21" customHeight="1" x14ac:dyDescent="0.3">
      <c r="A26" s="61" t="s">
        <v>143</v>
      </c>
      <c r="B26" s="87">
        <v>9</v>
      </c>
      <c r="C26" s="69"/>
      <c r="D26" s="77">
        <v>66416537</v>
      </c>
      <c r="E26" s="95"/>
      <c r="F26" s="77">
        <v>-171908896</v>
      </c>
      <c r="G26" s="55"/>
      <c r="H26" s="77">
        <v>0</v>
      </c>
      <c r="I26" s="55"/>
      <c r="J26" s="77">
        <v>0</v>
      </c>
    </row>
    <row r="27" spans="1:10" ht="21" customHeight="1" x14ac:dyDescent="0.3">
      <c r="A27" s="58" t="s">
        <v>145</v>
      </c>
      <c r="C27" s="69"/>
      <c r="D27" s="98">
        <f>SUM(D16-D24,D26)</f>
        <v>1745710565</v>
      </c>
      <c r="E27" s="97"/>
      <c r="F27" s="98">
        <f>SUM(F16-F24,F26)</f>
        <v>727640481.94000006</v>
      </c>
      <c r="G27" s="97"/>
      <c r="H27" s="98">
        <f>SUM(H16-H24,H26)</f>
        <v>392000854</v>
      </c>
      <c r="I27" s="97"/>
      <c r="J27" s="98">
        <f>SUM(J16-J24,J26)</f>
        <v>242235550</v>
      </c>
    </row>
    <row r="28" spans="1:10" ht="21" customHeight="1" x14ac:dyDescent="0.3">
      <c r="A28" s="59" t="s">
        <v>74</v>
      </c>
      <c r="B28" s="87">
        <v>26</v>
      </c>
      <c r="C28" s="69"/>
      <c r="D28" s="49">
        <v>-391588749</v>
      </c>
      <c r="E28" s="95"/>
      <c r="F28" s="49">
        <v>-220301041</v>
      </c>
      <c r="G28" s="95"/>
      <c r="H28" s="49">
        <v>-70502864</v>
      </c>
      <c r="I28" s="95"/>
      <c r="J28" s="49">
        <v>-69757921</v>
      </c>
    </row>
    <row r="29" spans="1:10" ht="21" customHeight="1" x14ac:dyDescent="0.3">
      <c r="A29" s="58" t="s">
        <v>146</v>
      </c>
      <c r="C29" s="69"/>
      <c r="D29" s="98">
        <f>SUM(D27:D28)</f>
        <v>1354121816</v>
      </c>
      <c r="E29" s="97"/>
      <c r="F29" s="98">
        <f>SUM(F27:F28)</f>
        <v>507339440.94000006</v>
      </c>
      <c r="G29" s="97"/>
      <c r="H29" s="98">
        <f>SUM(H27:H28)</f>
        <v>321497990</v>
      </c>
      <c r="I29" s="97"/>
      <c r="J29" s="98">
        <f>SUM(J27:J28)</f>
        <v>172477629</v>
      </c>
    </row>
    <row r="30" spans="1:10" ht="21" customHeight="1" x14ac:dyDescent="0.3">
      <c r="A30" s="59" t="s">
        <v>144</v>
      </c>
      <c r="B30" s="69"/>
      <c r="C30" s="69"/>
      <c r="D30" s="95">
        <v>0</v>
      </c>
      <c r="E30" s="55"/>
      <c r="F30" s="50">
        <v>0</v>
      </c>
      <c r="G30" s="55"/>
      <c r="H30" s="95">
        <v>0</v>
      </c>
      <c r="I30" s="55"/>
      <c r="J30" s="95">
        <v>0</v>
      </c>
    </row>
    <row r="31" spans="1:10" ht="21" customHeight="1" thickBot="1" x14ac:dyDescent="0.35">
      <c r="A31" s="58" t="s">
        <v>238</v>
      </c>
      <c r="B31" s="69"/>
      <c r="C31" s="69"/>
      <c r="D31" s="100">
        <f>SUM(D29:D30)</f>
        <v>1354121816</v>
      </c>
      <c r="E31" s="98"/>
      <c r="F31" s="100">
        <f>SUM(F29:F30)</f>
        <v>507339440.94000006</v>
      </c>
      <c r="G31" s="98"/>
      <c r="H31" s="100">
        <f>SUM(H29:H30)</f>
        <v>321497990</v>
      </c>
      <c r="I31" s="98"/>
      <c r="J31" s="100">
        <f>SUM(J29:J30)</f>
        <v>172477629</v>
      </c>
    </row>
    <row r="32" spans="1:10" ht="18" customHeight="1" thickTop="1" x14ac:dyDescent="0.3">
      <c r="A32" s="31"/>
      <c r="B32" s="9"/>
      <c r="C32" s="9"/>
      <c r="D32" s="101"/>
      <c r="E32" s="98"/>
      <c r="F32" s="101"/>
      <c r="G32" s="98"/>
      <c r="H32" s="98"/>
      <c r="I32" s="98"/>
      <c r="J32" s="98"/>
    </row>
    <row r="33" spans="1:10" ht="21.75" customHeight="1" x14ac:dyDescent="0.4">
      <c r="A33" s="28" t="s">
        <v>97</v>
      </c>
      <c r="B33" s="27"/>
      <c r="C33" s="32"/>
      <c r="D33" s="33"/>
      <c r="E33" s="34"/>
      <c r="F33" s="33"/>
      <c r="G33" s="34"/>
      <c r="H33" s="33"/>
      <c r="I33" s="34"/>
      <c r="J33" s="33"/>
    </row>
    <row r="34" spans="1:10" ht="21.75" customHeight="1" x14ac:dyDescent="0.35">
      <c r="A34" s="71" t="s">
        <v>135</v>
      </c>
      <c r="B34" s="29"/>
      <c r="C34" s="35"/>
      <c r="D34" s="70"/>
      <c r="E34" s="70"/>
      <c r="F34" s="70"/>
      <c r="G34" s="56"/>
      <c r="H34" s="56"/>
      <c r="I34" s="56"/>
      <c r="J34" s="70"/>
    </row>
    <row r="35" spans="1:10" ht="21.75" customHeight="1" x14ac:dyDescent="0.35">
      <c r="A35" s="92"/>
      <c r="B35" s="29"/>
      <c r="C35" s="35"/>
      <c r="D35" s="121"/>
      <c r="E35" s="121"/>
      <c r="F35" s="121"/>
      <c r="G35" s="56"/>
      <c r="H35" s="56"/>
      <c r="I35" s="56"/>
      <c r="J35" s="121"/>
    </row>
    <row r="36" spans="1:10" ht="21.75" customHeight="1" x14ac:dyDescent="0.3">
      <c r="A36" s="45"/>
      <c r="B36" s="5"/>
      <c r="C36" s="5"/>
      <c r="D36" s="123" t="s">
        <v>41</v>
      </c>
      <c r="E36" s="123"/>
      <c r="F36" s="123"/>
      <c r="H36" s="123" t="s">
        <v>42</v>
      </c>
      <c r="I36" s="123"/>
      <c r="J36" s="123"/>
    </row>
    <row r="37" spans="1:10" ht="21.75" customHeight="1" x14ac:dyDescent="0.3">
      <c r="B37" s="4"/>
      <c r="C37" s="4"/>
      <c r="D37" s="122" t="s">
        <v>98</v>
      </c>
      <c r="E37" s="122"/>
      <c r="F37" s="122"/>
      <c r="G37" s="68"/>
      <c r="H37" s="122" t="s">
        <v>98</v>
      </c>
      <c r="I37" s="122"/>
      <c r="J37" s="122"/>
    </row>
    <row r="38" spans="1:10" ht="21.75" customHeight="1" x14ac:dyDescent="0.3">
      <c r="B38" s="4"/>
      <c r="C38" s="4"/>
      <c r="D38" s="124" t="s">
        <v>64</v>
      </c>
      <c r="E38" s="124"/>
      <c r="F38" s="124"/>
      <c r="G38" s="68"/>
      <c r="H38" s="124" t="s">
        <v>64</v>
      </c>
      <c r="I38" s="124"/>
      <c r="J38" s="124"/>
    </row>
    <row r="39" spans="1:10" ht="21" customHeight="1" x14ac:dyDescent="0.3">
      <c r="B39" s="69" t="s">
        <v>25</v>
      </c>
      <c r="C39" s="69"/>
      <c r="D39" s="4">
        <v>2019</v>
      </c>
      <c r="E39" s="4"/>
      <c r="F39" s="4">
        <v>2018</v>
      </c>
      <c r="G39" s="4"/>
      <c r="H39" s="4">
        <v>2019</v>
      </c>
      <c r="I39" s="4"/>
      <c r="J39" s="4">
        <v>2018</v>
      </c>
    </row>
    <row r="40" spans="1:10" ht="21.75" customHeight="1" x14ac:dyDescent="0.3">
      <c r="C40" s="69"/>
      <c r="D40" s="125" t="s">
        <v>99</v>
      </c>
      <c r="E40" s="125"/>
      <c r="F40" s="125"/>
      <c r="G40" s="125"/>
      <c r="H40" s="125"/>
      <c r="I40" s="125"/>
      <c r="J40" s="125"/>
    </row>
    <row r="41" spans="1:10" ht="18" customHeight="1" x14ac:dyDescent="0.3">
      <c r="A41" s="46" t="s">
        <v>147</v>
      </c>
      <c r="C41" s="69"/>
      <c r="D41" s="7"/>
      <c r="F41" s="7"/>
      <c r="H41" s="7"/>
      <c r="J41" s="7"/>
    </row>
    <row r="42" spans="1:10" ht="18" customHeight="1" x14ac:dyDescent="0.3">
      <c r="A42" s="42" t="s">
        <v>83</v>
      </c>
      <c r="B42" s="88"/>
      <c r="C42" s="69"/>
      <c r="D42" s="64">
        <f>D44-D43</f>
        <v>1253845473</v>
      </c>
      <c r="E42" s="26"/>
      <c r="F42" s="64">
        <f>F44-F43</f>
        <v>432553867.94000006</v>
      </c>
      <c r="G42" s="26"/>
      <c r="H42" s="64">
        <f>H44-H43</f>
        <v>321497990</v>
      </c>
      <c r="I42" s="26"/>
      <c r="J42" s="64">
        <f>J44-J43</f>
        <v>172477629</v>
      </c>
    </row>
    <row r="43" spans="1:10" ht="18" customHeight="1" x14ac:dyDescent="0.3">
      <c r="A43" s="26" t="s">
        <v>45</v>
      </c>
      <c r="B43" s="88"/>
      <c r="C43" s="69"/>
      <c r="D43" s="78">
        <v>100276343</v>
      </c>
      <c r="E43" s="76"/>
      <c r="F43" s="78">
        <v>74785573</v>
      </c>
      <c r="G43" s="65"/>
      <c r="H43" s="30">
        <v>0</v>
      </c>
      <c r="J43" s="30">
        <v>0</v>
      </c>
    </row>
    <row r="44" spans="1:10" ht="18" customHeight="1" thickBot="1" x14ac:dyDescent="0.35">
      <c r="A44" s="46" t="s">
        <v>146</v>
      </c>
      <c r="B44" s="88"/>
      <c r="C44" s="69"/>
      <c r="D44" s="66">
        <f>D29</f>
        <v>1354121816</v>
      </c>
      <c r="E44" s="46"/>
      <c r="F44" s="66">
        <f>F29</f>
        <v>507339440.94000006</v>
      </c>
      <c r="G44" s="46"/>
      <c r="H44" s="66">
        <f>H29</f>
        <v>321497990</v>
      </c>
      <c r="I44" s="46"/>
      <c r="J44" s="66">
        <f>J29</f>
        <v>172477629</v>
      </c>
    </row>
    <row r="45" spans="1:10" ht="11.25" customHeight="1" thickTop="1" x14ac:dyDescent="0.3">
      <c r="A45" s="1"/>
      <c r="C45" s="69"/>
      <c r="D45" s="62"/>
      <c r="E45" s="63"/>
      <c r="F45" s="62"/>
      <c r="G45" s="63"/>
      <c r="H45" s="63"/>
      <c r="I45" s="63"/>
      <c r="J45" s="63"/>
    </row>
    <row r="46" spans="1:10" ht="18" customHeight="1" x14ac:dyDescent="0.3">
      <c r="A46" s="46" t="s">
        <v>148</v>
      </c>
      <c r="B46" s="88"/>
      <c r="C46" s="69"/>
      <c r="D46" s="62"/>
      <c r="E46" s="63"/>
      <c r="F46" s="62"/>
      <c r="G46" s="63"/>
      <c r="H46" s="63"/>
      <c r="I46" s="63"/>
      <c r="J46" s="63"/>
    </row>
    <row r="47" spans="1:10" ht="18" customHeight="1" x14ac:dyDescent="0.3">
      <c r="A47" s="42" t="s">
        <v>84</v>
      </c>
      <c r="B47" s="88"/>
      <c r="C47" s="69"/>
      <c r="D47" s="64">
        <f>D49-D48</f>
        <v>1253845473</v>
      </c>
      <c r="E47" s="26"/>
      <c r="F47" s="64">
        <f>F49-F48</f>
        <v>432553867.94000006</v>
      </c>
      <c r="G47" s="26"/>
      <c r="H47" s="64">
        <f>H49-H48</f>
        <v>321497990</v>
      </c>
      <c r="I47" s="26"/>
      <c r="J47" s="64">
        <f>J49-J48</f>
        <v>172477629</v>
      </c>
    </row>
    <row r="48" spans="1:10" ht="18" customHeight="1" x14ac:dyDescent="0.3">
      <c r="A48" s="26" t="s">
        <v>49</v>
      </c>
      <c r="B48" s="88"/>
      <c r="C48" s="69"/>
      <c r="D48" s="78">
        <v>100276343</v>
      </c>
      <c r="E48" s="76"/>
      <c r="F48" s="78">
        <v>74785573</v>
      </c>
      <c r="G48" s="65"/>
      <c r="H48" s="30">
        <v>0</v>
      </c>
      <c r="J48" s="30">
        <v>0</v>
      </c>
    </row>
    <row r="49" spans="1:10" ht="18" customHeight="1" thickBot="1" x14ac:dyDescent="0.35">
      <c r="A49" s="46" t="s">
        <v>149</v>
      </c>
      <c r="C49" s="69"/>
      <c r="D49" s="66">
        <f>D31</f>
        <v>1354121816</v>
      </c>
      <c r="E49" s="46"/>
      <c r="F49" s="66">
        <f>F31</f>
        <v>507339440.94000006</v>
      </c>
      <c r="G49" s="46"/>
      <c r="H49" s="66">
        <f>H31</f>
        <v>321497990</v>
      </c>
      <c r="I49" s="67"/>
      <c r="J49" s="66">
        <f>J31</f>
        <v>172477629</v>
      </c>
    </row>
    <row r="50" spans="1:10" ht="11.25" customHeight="1" thickTop="1" x14ac:dyDescent="0.3">
      <c r="B50" s="88"/>
      <c r="C50" s="69"/>
      <c r="D50" s="62"/>
      <c r="E50" s="63"/>
      <c r="F50" s="62"/>
      <c r="G50" s="63"/>
      <c r="H50" s="63"/>
      <c r="I50" s="63"/>
      <c r="J50" s="63"/>
    </row>
    <row r="51" spans="1:10" ht="18" customHeight="1" x14ac:dyDescent="0.3">
      <c r="A51" s="46" t="s">
        <v>232</v>
      </c>
      <c r="B51" s="88">
        <v>27</v>
      </c>
      <c r="C51" s="69"/>
      <c r="D51" s="62"/>
      <c r="E51" s="46"/>
      <c r="F51" s="62"/>
      <c r="G51" s="46"/>
      <c r="H51" s="63"/>
      <c r="I51" s="46"/>
      <c r="J51" s="63"/>
    </row>
    <row r="52" spans="1:10" ht="18" customHeight="1" thickBot="1" x14ac:dyDescent="0.35">
      <c r="A52" s="26" t="s">
        <v>150</v>
      </c>
      <c r="C52" s="69"/>
      <c r="D52" s="102">
        <v>0.19290435876070899</v>
      </c>
      <c r="E52" s="58"/>
      <c r="F52" s="102">
        <v>6.9000000000000006E-2</v>
      </c>
      <c r="G52" s="58"/>
      <c r="H52" s="102">
        <v>4.9192681071987696E-2</v>
      </c>
      <c r="I52" s="58"/>
      <c r="J52" s="102">
        <v>2.8000000000000001E-2</v>
      </c>
    </row>
    <row r="53" spans="1:10" ht="18" customHeight="1" thickTop="1" thickBot="1" x14ac:dyDescent="0.35">
      <c r="A53" s="26" t="s">
        <v>151</v>
      </c>
      <c r="B53" s="88"/>
      <c r="C53" s="69"/>
      <c r="D53" s="102">
        <v>0.19290435876070899</v>
      </c>
      <c r="E53" s="58"/>
      <c r="F53" s="102">
        <v>6.8000000000000005E-2</v>
      </c>
      <c r="G53" s="58"/>
      <c r="H53" s="102">
        <v>4.9462525445711059E-2</v>
      </c>
      <c r="I53" s="58"/>
      <c r="J53" s="102">
        <v>2.7E-2</v>
      </c>
    </row>
    <row r="54" spans="1:10" ht="14.5" thickTop="1" x14ac:dyDescent="0.3">
      <c r="A54" s="25"/>
      <c r="B54" s="88"/>
      <c r="C54" s="69"/>
      <c r="D54" s="7"/>
      <c r="F54" s="7"/>
      <c r="H54" s="7"/>
      <c r="J54" s="7"/>
    </row>
  </sheetData>
  <mergeCells count="15">
    <mergeCell ref="H3:J3"/>
    <mergeCell ref="D4:F4"/>
    <mergeCell ref="H4:J4"/>
    <mergeCell ref="D40:J40"/>
    <mergeCell ref="D5:F5"/>
    <mergeCell ref="D8:J8"/>
    <mergeCell ref="H5:J5"/>
    <mergeCell ref="D36:F36"/>
    <mergeCell ref="H36:J36"/>
    <mergeCell ref="D37:F37"/>
    <mergeCell ref="H37:J37"/>
    <mergeCell ref="D6:F6"/>
    <mergeCell ref="H6:J6"/>
    <mergeCell ref="D38:F38"/>
    <mergeCell ref="H38:J38"/>
  </mergeCells>
  <phoneticPr fontId="0" type="noConversion"/>
  <pageMargins left="0.8" right="0.8" top="0.48" bottom="0.5" header="0.5" footer="0.5"/>
  <pageSetup paperSize="9" scale="71" firstPageNumber="9" fitToHeight="0" orientation="portrait" useFirstPageNumber="1" r:id="rId1"/>
  <headerFooter alignWithMargins="0">
    <oddFooter>&amp;L&amp;"Times New Roman,Regular"&amp;11   The accompanying notes form an integral part of the financial statements.
&amp;C&amp;"Times New Roman,Regular"&amp;11&amp;P</oddFooter>
  </headerFooter>
  <rowBreaks count="1" manualBreakCount="1"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8DB8F-001C-45B6-9770-A6AA485A1457}">
  <sheetPr>
    <pageSetUpPr fitToPage="1"/>
  </sheetPr>
  <dimension ref="A1:X55"/>
  <sheetViews>
    <sheetView view="pageBreakPreview" topLeftCell="A41" zoomScale="70" zoomScaleNormal="80" zoomScaleSheetLayoutView="70" workbookViewId="0">
      <selection activeCell="A51" sqref="A51"/>
    </sheetView>
  </sheetViews>
  <sheetFormatPr defaultColWidth="9.09765625" defaultRowHeight="23.25" customHeight="1" x14ac:dyDescent="0.3"/>
  <cols>
    <col min="1" max="1" width="61.09765625" style="5" customWidth="1"/>
    <col min="2" max="2" width="7.59765625" style="5" customWidth="1"/>
    <col min="3" max="3" width="15.796875" style="59" bestFit="1" customWidth="1"/>
    <col min="4" max="4" width="0.8984375" style="7" customWidth="1"/>
    <col min="5" max="5" width="15.796875" style="59" bestFit="1" customWidth="1"/>
    <col min="6" max="6" width="0.8984375" style="7" customWidth="1"/>
    <col min="7" max="7" width="15.59765625" style="55" customWidth="1"/>
    <col min="8" max="8" width="0.8984375" style="7" customWidth="1"/>
    <col min="9" max="9" width="15.59765625" style="59" customWidth="1"/>
    <col min="10" max="10" width="0.8984375" style="7" customWidth="1"/>
    <col min="11" max="11" width="15.3984375" style="59" customWidth="1"/>
    <col min="12" max="12" width="0.8984375" style="7" customWidth="1"/>
    <col min="13" max="13" width="16.09765625" style="59" bestFit="1" customWidth="1"/>
    <col min="14" max="14" width="0.8984375" style="7" customWidth="1"/>
    <col min="15" max="15" width="15.3984375" style="55" customWidth="1"/>
    <col min="16" max="16" width="0.8984375" style="7" customWidth="1"/>
    <col min="17" max="17" width="16.8984375" style="55" bestFit="1" customWidth="1"/>
    <col min="18" max="18" width="0.8984375" style="95" customWidth="1"/>
    <col min="19" max="19" width="14.09765625" style="55" bestFit="1" customWidth="1"/>
    <col min="20" max="20" width="0.8984375" style="95" customWidth="1"/>
    <col min="21" max="21" width="17.296875" style="55" bestFit="1" customWidth="1"/>
    <col min="22" max="22" width="1.3984375" style="7" customWidth="1"/>
    <col min="23" max="23" width="1.3984375" style="59" customWidth="1"/>
    <col min="24" max="16384" width="9.09765625" style="59"/>
  </cols>
  <sheetData>
    <row r="1" spans="1:24" s="27" customFormat="1" ht="19.149999999999999" customHeight="1" x14ac:dyDescent="0.4">
      <c r="A1" s="28" t="s">
        <v>97</v>
      </c>
      <c r="B1" s="28"/>
      <c r="D1" s="40"/>
      <c r="F1" s="40"/>
      <c r="G1" s="103"/>
      <c r="H1" s="40"/>
      <c r="J1" s="40"/>
      <c r="L1" s="40"/>
      <c r="N1" s="40"/>
      <c r="O1" s="103"/>
      <c r="P1" s="40"/>
      <c r="Q1" s="103"/>
      <c r="R1" s="104"/>
      <c r="S1" s="103"/>
      <c r="T1" s="104"/>
      <c r="U1" s="103"/>
      <c r="V1" s="40"/>
    </row>
    <row r="2" spans="1:24" s="29" customFormat="1" ht="19.149999999999999" customHeight="1" x14ac:dyDescent="0.35">
      <c r="A2" s="54" t="s">
        <v>65</v>
      </c>
      <c r="B2" s="54"/>
      <c r="D2" s="41"/>
      <c r="F2" s="41"/>
      <c r="G2" s="105"/>
      <c r="H2" s="41"/>
      <c r="J2" s="41"/>
      <c r="L2" s="41"/>
      <c r="N2" s="41"/>
      <c r="O2" s="105"/>
      <c r="P2" s="41"/>
      <c r="Q2" s="105"/>
      <c r="R2" s="106"/>
      <c r="S2" s="105"/>
      <c r="T2" s="106"/>
      <c r="U2" s="105"/>
      <c r="V2" s="41"/>
    </row>
    <row r="3" spans="1:24" s="29" customFormat="1" ht="19.149999999999999" customHeight="1" x14ac:dyDescent="0.35">
      <c r="A3" s="54"/>
      <c r="B3" s="54"/>
      <c r="D3" s="41"/>
      <c r="F3" s="41"/>
      <c r="G3" s="105"/>
      <c r="H3" s="41"/>
      <c r="J3" s="41"/>
      <c r="L3" s="41"/>
      <c r="N3" s="41"/>
      <c r="O3" s="105"/>
      <c r="P3" s="41"/>
      <c r="Q3" s="105"/>
      <c r="R3" s="106"/>
      <c r="S3" s="105"/>
      <c r="T3" s="106"/>
      <c r="U3" s="105"/>
      <c r="V3" s="41"/>
    </row>
    <row r="4" spans="1:24" ht="19.149999999999999" customHeight="1" x14ac:dyDescent="0.65">
      <c r="C4" s="5"/>
      <c r="D4" s="5"/>
      <c r="E4" s="128" t="s">
        <v>152</v>
      </c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59"/>
    </row>
    <row r="5" spans="1:24" ht="19.149999999999999" customHeight="1" x14ac:dyDescent="0.65">
      <c r="C5" s="93"/>
      <c r="D5" s="94"/>
      <c r="E5" s="93"/>
      <c r="F5" s="94"/>
      <c r="G5" s="94"/>
      <c r="H5" s="94"/>
      <c r="I5" s="94"/>
      <c r="J5" s="94"/>
      <c r="K5" s="94"/>
      <c r="L5" s="94"/>
      <c r="M5" s="94"/>
      <c r="N5" s="94"/>
      <c r="O5" s="94" t="s">
        <v>73</v>
      </c>
      <c r="P5" s="94"/>
      <c r="Q5" s="94"/>
      <c r="R5" s="94"/>
      <c r="S5" s="94"/>
      <c r="T5" s="94"/>
      <c r="U5" s="94"/>
      <c r="V5" s="59"/>
    </row>
    <row r="6" spans="1:24" ht="19.149999999999999" customHeight="1" x14ac:dyDescent="0.65">
      <c r="C6" s="93"/>
      <c r="D6" s="94"/>
      <c r="E6" s="93"/>
      <c r="F6" s="94"/>
      <c r="G6" s="94"/>
      <c r="H6" s="94"/>
      <c r="I6" s="94"/>
      <c r="J6" s="94"/>
      <c r="K6" s="94"/>
      <c r="L6" s="94"/>
      <c r="M6" s="94"/>
      <c r="N6" s="94"/>
      <c r="O6" s="94" t="s">
        <v>153</v>
      </c>
      <c r="P6" s="94"/>
      <c r="Q6" s="94"/>
      <c r="R6" s="94"/>
      <c r="S6" s="94"/>
      <c r="T6" s="94"/>
      <c r="U6" s="94"/>
      <c r="V6" s="59"/>
    </row>
    <row r="7" spans="1:24" ht="18.649999999999999" customHeight="1" x14ac:dyDescent="0.3">
      <c r="D7" s="93"/>
      <c r="F7" s="93"/>
      <c r="G7" s="107"/>
      <c r="H7" s="8"/>
      <c r="I7" s="8"/>
      <c r="J7" s="8"/>
      <c r="K7" s="130" t="s">
        <v>131</v>
      </c>
      <c r="L7" s="130"/>
      <c r="M7" s="130"/>
      <c r="O7" s="108" t="s">
        <v>154</v>
      </c>
      <c r="P7" s="8"/>
      <c r="Q7" s="109"/>
      <c r="R7" s="55"/>
      <c r="T7" s="55"/>
      <c r="V7" s="59"/>
    </row>
    <row r="8" spans="1:24" ht="19.149999999999999" customHeight="1" x14ac:dyDescent="0.3">
      <c r="D8" s="93"/>
      <c r="E8" s="107"/>
      <c r="F8" s="8"/>
      <c r="G8" s="8" t="s">
        <v>155</v>
      </c>
      <c r="H8" s="8"/>
      <c r="L8" s="8"/>
      <c r="N8" s="8"/>
      <c r="O8" s="107"/>
      <c r="P8" s="8"/>
      <c r="R8" s="55"/>
      <c r="S8" s="86"/>
      <c r="T8" s="55"/>
      <c r="V8" s="59"/>
    </row>
    <row r="9" spans="1:24" ht="19.149999999999999" customHeight="1" x14ac:dyDescent="0.3">
      <c r="C9" s="4"/>
      <c r="D9" s="93"/>
      <c r="E9" s="107"/>
      <c r="F9" s="8"/>
      <c r="G9" s="8" t="s">
        <v>156</v>
      </c>
      <c r="H9" s="8"/>
      <c r="L9" s="8"/>
      <c r="N9" s="8"/>
      <c r="O9" s="107"/>
      <c r="P9" s="8"/>
      <c r="R9" s="55"/>
      <c r="S9" s="86"/>
      <c r="T9" s="55"/>
      <c r="V9" s="59"/>
    </row>
    <row r="10" spans="1:24" ht="19.149999999999999" customHeight="1" x14ac:dyDescent="0.3">
      <c r="D10" s="93"/>
      <c r="E10" s="107"/>
      <c r="F10" s="8"/>
      <c r="G10" s="8" t="s">
        <v>157</v>
      </c>
      <c r="H10" s="8"/>
      <c r="I10" s="8" t="s">
        <v>158</v>
      </c>
      <c r="L10" s="8"/>
      <c r="M10" s="8"/>
      <c r="N10" s="8"/>
      <c r="O10" s="8" t="s">
        <v>159</v>
      </c>
      <c r="P10" s="8"/>
      <c r="Q10" s="86" t="s">
        <v>78</v>
      </c>
      <c r="R10" s="110"/>
      <c r="S10" s="86"/>
      <c r="U10" s="111"/>
      <c r="V10" s="90"/>
    </row>
    <row r="11" spans="1:24" ht="19.149999999999999" customHeight="1" x14ac:dyDescent="0.3">
      <c r="C11" s="4" t="s">
        <v>160</v>
      </c>
      <c r="E11" s="55"/>
      <c r="F11" s="8"/>
      <c r="G11" s="4" t="s">
        <v>161</v>
      </c>
      <c r="H11" s="8"/>
      <c r="I11" s="4" t="s">
        <v>162</v>
      </c>
      <c r="L11" s="8"/>
      <c r="M11" s="4"/>
      <c r="N11" s="8"/>
      <c r="O11" s="4" t="s">
        <v>163</v>
      </c>
      <c r="P11" s="8"/>
      <c r="Q11" s="86" t="s">
        <v>30</v>
      </c>
      <c r="R11" s="107"/>
      <c r="S11" s="86" t="s">
        <v>31</v>
      </c>
      <c r="T11" s="107"/>
      <c r="U11" s="86"/>
      <c r="V11" s="4"/>
    </row>
    <row r="12" spans="1:24" ht="19.149999999999999" customHeight="1" x14ac:dyDescent="0.3">
      <c r="C12" s="4" t="s">
        <v>26</v>
      </c>
      <c r="E12" s="86" t="s">
        <v>72</v>
      </c>
      <c r="F12" s="8"/>
      <c r="G12" s="4" t="s">
        <v>164</v>
      </c>
      <c r="H12" s="8"/>
      <c r="I12" s="4" t="s">
        <v>165</v>
      </c>
      <c r="K12" s="4" t="s">
        <v>28</v>
      </c>
      <c r="L12" s="59"/>
      <c r="N12" s="8"/>
      <c r="O12" s="4" t="s">
        <v>166</v>
      </c>
      <c r="P12" s="8"/>
      <c r="Q12" s="86" t="s">
        <v>46</v>
      </c>
      <c r="R12" s="107"/>
      <c r="S12" s="86" t="s">
        <v>32</v>
      </c>
      <c r="T12" s="107"/>
      <c r="U12" s="86" t="s">
        <v>33</v>
      </c>
      <c r="V12" s="4"/>
    </row>
    <row r="13" spans="1:24" ht="19.149999999999999" customHeight="1" x14ac:dyDescent="0.3">
      <c r="B13" s="91" t="s">
        <v>25</v>
      </c>
      <c r="C13" s="4" t="s">
        <v>27</v>
      </c>
      <c r="E13" s="86" t="s">
        <v>71</v>
      </c>
      <c r="F13" s="8"/>
      <c r="G13" s="4" t="s">
        <v>167</v>
      </c>
      <c r="H13" s="8"/>
      <c r="I13" s="4" t="s">
        <v>168</v>
      </c>
      <c r="K13" s="4" t="s">
        <v>169</v>
      </c>
      <c r="L13" s="8"/>
      <c r="M13" s="4" t="s">
        <v>170</v>
      </c>
      <c r="N13" s="8"/>
      <c r="O13" s="4" t="s">
        <v>171</v>
      </c>
      <c r="P13" s="8"/>
      <c r="Q13" s="86" t="s">
        <v>82</v>
      </c>
      <c r="R13" s="107"/>
      <c r="S13" s="86" t="s">
        <v>172</v>
      </c>
      <c r="T13" s="107"/>
      <c r="U13" s="86" t="s">
        <v>34</v>
      </c>
      <c r="V13" s="4"/>
    </row>
    <row r="14" spans="1:24" ht="19.149999999999999" customHeight="1" x14ac:dyDescent="0.3">
      <c r="A14" s="59"/>
      <c r="B14" s="59"/>
      <c r="C14" s="125" t="s">
        <v>99</v>
      </c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91"/>
      <c r="W14" s="6"/>
      <c r="X14" s="4"/>
    </row>
    <row r="15" spans="1:24" ht="19.149999999999999" customHeight="1" x14ac:dyDescent="0.3">
      <c r="A15" s="1" t="s">
        <v>88</v>
      </c>
      <c r="B15" s="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6"/>
      <c r="X15" s="4"/>
    </row>
    <row r="16" spans="1:24" ht="19.149999999999999" customHeight="1" x14ac:dyDescent="0.3">
      <c r="A16" s="46" t="s">
        <v>173</v>
      </c>
      <c r="B16" s="46"/>
      <c r="C16" s="112">
        <v>5951449051</v>
      </c>
      <c r="D16" s="48"/>
      <c r="E16" s="112">
        <v>1532320430</v>
      </c>
      <c r="F16" s="48"/>
      <c r="G16" s="112">
        <v>-423185000</v>
      </c>
      <c r="H16" s="48"/>
      <c r="I16" s="112">
        <v>-129336263</v>
      </c>
      <c r="J16" s="48"/>
      <c r="K16" s="112">
        <v>495000000</v>
      </c>
      <c r="L16" s="48"/>
      <c r="M16" s="112">
        <v>3798587022</v>
      </c>
      <c r="N16" s="48"/>
      <c r="O16" s="112">
        <v>-24927451</v>
      </c>
      <c r="P16" s="48"/>
      <c r="Q16" s="112">
        <f>SUM(C16:O16)</f>
        <v>11199907789</v>
      </c>
      <c r="R16" s="48"/>
      <c r="S16" s="112">
        <v>699313573</v>
      </c>
      <c r="T16" s="48"/>
      <c r="U16" s="112">
        <f>SUM(Q16:S16)</f>
        <v>11899221362</v>
      </c>
      <c r="V16" s="10"/>
    </row>
    <row r="17" spans="1:22" ht="19.149999999999999" customHeight="1" x14ac:dyDescent="0.3">
      <c r="A17" s="16" t="s">
        <v>85</v>
      </c>
      <c r="B17" s="46"/>
      <c r="C17" s="75"/>
      <c r="D17" s="50"/>
      <c r="E17" s="75"/>
      <c r="F17" s="50"/>
      <c r="G17" s="75"/>
      <c r="H17" s="50"/>
      <c r="I17" s="75"/>
      <c r="J17" s="50"/>
      <c r="K17" s="75"/>
      <c r="L17" s="50"/>
      <c r="M17" s="75"/>
      <c r="N17" s="50"/>
      <c r="O17" s="75"/>
      <c r="P17" s="50"/>
      <c r="Q17" s="75"/>
      <c r="R17" s="50"/>
      <c r="S17" s="75"/>
      <c r="T17" s="50"/>
      <c r="U17" s="75"/>
      <c r="V17" s="10"/>
    </row>
    <row r="18" spans="1:22" ht="19.149999999999999" customHeight="1" x14ac:dyDescent="0.3">
      <c r="A18" s="51" t="s">
        <v>86</v>
      </c>
      <c r="B18" s="46"/>
      <c r="C18" s="75"/>
      <c r="D18" s="50"/>
      <c r="E18" s="75"/>
      <c r="F18" s="50"/>
      <c r="G18" s="75"/>
      <c r="H18" s="50"/>
      <c r="I18" s="75"/>
      <c r="J18" s="50"/>
      <c r="K18" s="75"/>
      <c r="L18" s="50"/>
      <c r="M18" s="75"/>
      <c r="N18" s="50"/>
      <c r="O18" s="75"/>
      <c r="P18" s="50"/>
      <c r="Q18" s="75"/>
      <c r="R18" s="50"/>
      <c r="S18" s="75"/>
      <c r="T18" s="50"/>
      <c r="U18" s="75"/>
      <c r="V18" s="10"/>
    </row>
    <row r="19" spans="1:22" ht="19.149999999999999" customHeight="1" x14ac:dyDescent="0.3">
      <c r="A19" s="47" t="s">
        <v>174</v>
      </c>
      <c r="B19" s="113">
        <v>20</v>
      </c>
      <c r="C19" s="75">
        <v>548380610</v>
      </c>
      <c r="D19" s="50"/>
      <c r="E19" s="75">
        <v>0</v>
      </c>
      <c r="F19" s="50"/>
      <c r="G19" s="75">
        <v>0</v>
      </c>
      <c r="H19" s="50"/>
      <c r="I19" s="75">
        <v>0</v>
      </c>
      <c r="J19" s="50"/>
      <c r="K19" s="75">
        <v>0</v>
      </c>
      <c r="L19" s="50"/>
      <c r="M19" s="75">
        <v>0</v>
      </c>
      <c r="N19" s="50"/>
      <c r="O19" s="75">
        <v>0</v>
      </c>
      <c r="P19" s="50"/>
      <c r="Q19" s="75">
        <f t="shared" ref="Q19:Q20" si="0">SUM(C19:O19)</f>
        <v>548380610</v>
      </c>
      <c r="R19" s="50"/>
      <c r="S19" s="75">
        <v>0</v>
      </c>
      <c r="T19" s="50"/>
      <c r="U19" s="75">
        <f t="shared" ref="U19:U20" si="1">SUM(Q19:S19)</f>
        <v>548380610</v>
      </c>
      <c r="V19" s="10"/>
    </row>
    <row r="20" spans="1:22" ht="19.149999999999999" customHeight="1" x14ac:dyDescent="0.3">
      <c r="A20" s="47" t="s">
        <v>175</v>
      </c>
      <c r="B20" s="113">
        <v>28</v>
      </c>
      <c r="C20" s="49">
        <v>0</v>
      </c>
      <c r="D20" s="50"/>
      <c r="E20" s="49">
        <v>0</v>
      </c>
      <c r="F20" s="50"/>
      <c r="G20" s="49">
        <v>0</v>
      </c>
      <c r="H20" s="50"/>
      <c r="I20" s="49">
        <v>0</v>
      </c>
      <c r="J20" s="50"/>
      <c r="K20" s="49">
        <v>0</v>
      </c>
      <c r="L20" s="50"/>
      <c r="M20" s="49">
        <v>-595139655</v>
      </c>
      <c r="N20" s="50"/>
      <c r="O20" s="49">
        <v>0</v>
      </c>
      <c r="P20" s="50"/>
      <c r="Q20" s="49">
        <f t="shared" si="0"/>
        <v>-595139655</v>
      </c>
      <c r="R20" s="50"/>
      <c r="S20" s="49">
        <v>0</v>
      </c>
      <c r="T20" s="50"/>
      <c r="U20" s="49">
        <f t="shared" si="1"/>
        <v>-595139655</v>
      </c>
      <c r="V20" s="10"/>
    </row>
    <row r="21" spans="1:22" ht="19.149999999999999" customHeight="1" x14ac:dyDescent="0.3">
      <c r="A21" s="51" t="s">
        <v>241</v>
      </c>
      <c r="B21" s="46"/>
      <c r="C21" s="114">
        <f>SUM(C19:C20)</f>
        <v>548380610</v>
      </c>
      <c r="D21" s="48"/>
      <c r="E21" s="114">
        <f>SUM(E19:E20)</f>
        <v>0</v>
      </c>
      <c r="F21" s="48"/>
      <c r="G21" s="114">
        <f>SUM(G19:G20)</f>
        <v>0</v>
      </c>
      <c r="H21" s="48"/>
      <c r="I21" s="114">
        <f>SUM(I19:I20)</f>
        <v>0</v>
      </c>
      <c r="J21" s="48"/>
      <c r="K21" s="114">
        <f>SUM(K19:K20)</f>
        <v>0</v>
      </c>
      <c r="L21" s="48"/>
      <c r="M21" s="114">
        <f>SUM(M19:M20)</f>
        <v>-595139655</v>
      </c>
      <c r="N21" s="50"/>
      <c r="O21" s="114">
        <f>SUM(O19:O20)</f>
        <v>0</v>
      </c>
      <c r="P21" s="48"/>
      <c r="Q21" s="114">
        <f>SUM(Q19:Q20)</f>
        <v>-46759045</v>
      </c>
      <c r="R21" s="48"/>
      <c r="S21" s="114">
        <f>SUM(S19:S20)</f>
        <v>0</v>
      </c>
      <c r="T21" s="48"/>
      <c r="U21" s="114">
        <f>SUM(U19:U20)</f>
        <v>-46759045</v>
      </c>
      <c r="V21" s="10"/>
    </row>
    <row r="22" spans="1:22" ht="19.149999999999999" customHeight="1" x14ac:dyDescent="0.3">
      <c r="A22" s="46"/>
      <c r="B22" s="46"/>
      <c r="C22" s="75"/>
      <c r="D22" s="50"/>
      <c r="E22" s="75"/>
      <c r="F22" s="50"/>
      <c r="G22" s="75"/>
      <c r="H22" s="50"/>
      <c r="I22" s="75"/>
      <c r="J22" s="50"/>
      <c r="K22" s="75"/>
      <c r="L22" s="50"/>
      <c r="M22" s="75"/>
      <c r="N22" s="50"/>
      <c r="O22" s="75"/>
      <c r="P22" s="50"/>
      <c r="Q22" s="75"/>
      <c r="R22" s="50"/>
      <c r="S22" s="75"/>
      <c r="T22" s="50"/>
      <c r="U22" s="75"/>
      <c r="V22" s="10"/>
    </row>
    <row r="23" spans="1:22" ht="19.149999999999999" customHeight="1" x14ac:dyDescent="0.3">
      <c r="A23" s="58" t="s">
        <v>176</v>
      </c>
      <c r="B23" s="46"/>
      <c r="C23" s="114">
        <f>C21</f>
        <v>548380610</v>
      </c>
      <c r="D23" s="48"/>
      <c r="E23" s="114">
        <v>0</v>
      </c>
      <c r="F23" s="48"/>
      <c r="G23" s="114">
        <v>0</v>
      </c>
      <c r="H23" s="48"/>
      <c r="I23" s="114">
        <v>0</v>
      </c>
      <c r="J23" s="48"/>
      <c r="K23" s="114">
        <f>SUM(K21:K22)</f>
        <v>0</v>
      </c>
      <c r="L23" s="48"/>
      <c r="M23" s="114">
        <f>SUM(M21)</f>
        <v>-595139655</v>
      </c>
      <c r="N23" s="50"/>
      <c r="O23" s="114">
        <f>O21</f>
        <v>0</v>
      </c>
      <c r="P23" s="48"/>
      <c r="Q23" s="114">
        <f>Q21</f>
        <v>-46759045</v>
      </c>
      <c r="R23" s="48"/>
      <c r="S23" s="114">
        <f>S21</f>
        <v>0</v>
      </c>
      <c r="T23" s="48"/>
      <c r="U23" s="114">
        <f>U21</f>
        <v>-46759045</v>
      </c>
      <c r="V23" s="10"/>
    </row>
    <row r="24" spans="1:22" ht="19.149999999999999" customHeight="1" x14ac:dyDescent="0.3">
      <c r="A24" s="58"/>
      <c r="B24" s="46"/>
      <c r="C24" s="50"/>
      <c r="D24" s="50"/>
      <c r="E24" s="48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10"/>
    </row>
    <row r="25" spans="1:22" ht="19.149999999999999" customHeight="1" x14ac:dyDescent="0.3">
      <c r="A25" s="46" t="s">
        <v>237</v>
      </c>
      <c r="B25" s="46"/>
      <c r="C25" s="112"/>
      <c r="D25" s="48"/>
      <c r="E25" s="112"/>
      <c r="F25" s="48"/>
      <c r="G25" s="112"/>
      <c r="H25" s="48"/>
      <c r="I25" s="112"/>
      <c r="J25" s="48"/>
      <c r="K25" s="112"/>
      <c r="L25" s="48"/>
      <c r="M25" s="112"/>
      <c r="N25" s="48"/>
      <c r="O25" s="112"/>
      <c r="P25" s="48"/>
      <c r="Q25" s="112"/>
      <c r="R25" s="48"/>
      <c r="S25" s="112"/>
      <c r="T25" s="48"/>
      <c r="U25" s="112"/>
      <c r="V25" s="10"/>
    </row>
    <row r="26" spans="1:22" ht="19.149999999999999" customHeight="1" x14ac:dyDescent="0.3">
      <c r="A26" s="47" t="s">
        <v>177</v>
      </c>
      <c r="B26" s="46"/>
      <c r="C26" s="49">
        <v>0</v>
      </c>
      <c r="D26" s="50"/>
      <c r="E26" s="49">
        <v>0</v>
      </c>
      <c r="F26" s="50"/>
      <c r="G26" s="49">
        <v>0</v>
      </c>
      <c r="H26" s="50"/>
      <c r="I26" s="49">
        <v>0</v>
      </c>
      <c r="J26" s="50"/>
      <c r="K26" s="49">
        <v>0</v>
      </c>
      <c r="L26" s="50"/>
      <c r="M26" s="49">
        <v>432553867.94000006</v>
      </c>
      <c r="N26" s="50"/>
      <c r="O26" s="49">
        <v>0</v>
      </c>
      <c r="P26" s="50"/>
      <c r="Q26" s="49">
        <f>+M26</f>
        <v>432553867.94000006</v>
      </c>
      <c r="R26" s="50"/>
      <c r="S26" s="49">
        <v>74785573</v>
      </c>
      <c r="T26" s="50"/>
      <c r="U26" s="49">
        <f>+Q26+S26</f>
        <v>507339440.94000006</v>
      </c>
      <c r="V26" s="10"/>
    </row>
    <row r="27" spans="1:22" ht="19.149999999999999" customHeight="1" x14ac:dyDescent="0.3">
      <c r="A27" s="16" t="s">
        <v>238</v>
      </c>
      <c r="B27" s="46"/>
      <c r="C27" s="114">
        <v>0</v>
      </c>
      <c r="D27" s="48"/>
      <c r="E27" s="114">
        <v>0</v>
      </c>
      <c r="F27" s="48"/>
      <c r="G27" s="114">
        <v>0</v>
      </c>
      <c r="H27" s="48"/>
      <c r="I27" s="114">
        <v>0</v>
      </c>
      <c r="J27" s="48"/>
      <c r="K27" s="114">
        <v>0</v>
      </c>
      <c r="L27" s="48"/>
      <c r="M27" s="114">
        <f>M26</f>
        <v>432553867.94000006</v>
      </c>
      <c r="N27" s="50"/>
      <c r="O27" s="114">
        <v>0</v>
      </c>
      <c r="P27" s="48"/>
      <c r="Q27" s="114">
        <f>Q26</f>
        <v>432553867.94000006</v>
      </c>
      <c r="R27" s="48"/>
      <c r="S27" s="114">
        <f>S26</f>
        <v>74785573</v>
      </c>
      <c r="T27" s="48"/>
      <c r="U27" s="114">
        <f>Q27+S27</f>
        <v>507339440.94000006</v>
      </c>
      <c r="V27" s="10"/>
    </row>
    <row r="28" spans="1:22" ht="19.149999999999999" customHeight="1" x14ac:dyDescent="0.3">
      <c r="A28" s="16"/>
      <c r="B28" s="46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50"/>
      <c r="O28" s="48"/>
      <c r="P28" s="48"/>
      <c r="Q28" s="48"/>
      <c r="R28" s="48"/>
      <c r="S28" s="48"/>
      <c r="T28" s="48"/>
      <c r="U28" s="48"/>
      <c r="V28" s="10"/>
    </row>
    <row r="29" spans="1:22" ht="19" customHeight="1" x14ac:dyDescent="0.3">
      <c r="A29" s="47" t="s">
        <v>60</v>
      </c>
      <c r="B29" s="113">
        <v>20</v>
      </c>
      <c r="C29" s="50">
        <v>0</v>
      </c>
      <c r="D29" s="50"/>
      <c r="E29" s="50">
        <v>0</v>
      </c>
      <c r="F29" s="50"/>
      <c r="G29" s="50">
        <v>0</v>
      </c>
      <c r="H29" s="50"/>
      <c r="I29" s="50">
        <v>0</v>
      </c>
      <c r="J29" s="50"/>
      <c r="K29" s="50">
        <v>8800000</v>
      </c>
      <c r="L29" s="50"/>
      <c r="M29" s="50">
        <f>-K29</f>
        <v>-8800000</v>
      </c>
      <c r="N29" s="50"/>
      <c r="O29" s="50">
        <v>0</v>
      </c>
      <c r="P29" s="50"/>
      <c r="Q29" s="50">
        <v>0</v>
      </c>
      <c r="R29" s="50"/>
      <c r="S29" s="50">
        <v>0</v>
      </c>
      <c r="T29" s="50"/>
      <c r="U29" s="50">
        <v>0</v>
      </c>
      <c r="V29" s="12"/>
    </row>
    <row r="30" spans="1:22" ht="2" customHeight="1" x14ac:dyDescent="0.3">
      <c r="A30" s="16"/>
      <c r="B30" s="46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50"/>
      <c r="O30" s="48"/>
      <c r="P30" s="48"/>
      <c r="Q30" s="48"/>
      <c r="R30" s="48"/>
      <c r="S30" s="48"/>
      <c r="T30" s="48"/>
      <c r="U30" s="48"/>
      <c r="V30" s="10"/>
    </row>
    <row r="31" spans="1:22" ht="19.149999999999999" customHeight="1" thickBot="1" x14ac:dyDescent="0.35">
      <c r="A31" s="16" t="s">
        <v>89</v>
      </c>
      <c r="B31" s="46"/>
      <c r="C31" s="52">
        <f>C16+C23+C27+C29</f>
        <v>6499829661</v>
      </c>
      <c r="D31" s="48"/>
      <c r="E31" s="52">
        <f>E16+E23+E27+E29</f>
        <v>1532320430</v>
      </c>
      <c r="F31" s="48"/>
      <c r="G31" s="52">
        <f>G16+G23+G27+G29</f>
        <v>-423185000</v>
      </c>
      <c r="H31" s="48"/>
      <c r="I31" s="52">
        <f>I16+I23+I27+I29</f>
        <v>-129336263</v>
      </c>
      <c r="J31" s="48"/>
      <c r="K31" s="52">
        <f>K16+K23+K27+K29</f>
        <v>503800000</v>
      </c>
      <c r="L31" s="48"/>
      <c r="M31" s="52">
        <f>M16+M23+M27+M29</f>
        <v>3627201234.9400001</v>
      </c>
      <c r="N31" s="48"/>
      <c r="O31" s="52">
        <f>O16+O23+O27+O29</f>
        <v>-24927451</v>
      </c>
      <c r="P31" s="48"/>
      <c r="Q31" s="52">
        <f>Q16+Q23+Q27+Q29</f>
        <v>11585702611.940001</v>
      </c>
      <c r="R31" s="48"/>
      <c r="S31" s="52">
        <f>S16+S23+S27+S29</f>
        <v>774099146</v>
      </c>
      <c r="T31" s="48"/>
      <c r="U31" s="52">
        <f>U16+U23+U27+U29</f>
        <v>12359801757.940001</v>
      </c>
      <c r="V31" s="10"/>
    </row>
    <row r="32" spans="1:22" ht="18.75" customHeight="1" thickTop="1" x14ac:dyDescent="0.3">
      <c r="A32" s="16"/>
      <c r="B32" s="16"/>
      <c r="C32" s="15"/>
      <c r="D32" s="15"/>
      <c r="E32" s="15"/>
      <c r="F32" s="15"/>
      <c r="G32" s="48"/>
      <c r="H32" s="15"/>
      <c r="I32" s="15"/>
      <c r="J32" s="15"/>
      <c r="K32" s="15"/>
      <c r="L32" s="15"/>
      <c r="M32" s="15"/>
      <c r="N32" s="15"/>
      <c r="O32" s="48"/>
      <c r="P32" s="15"/>
      <c r="Q32" s="48"/>
      <c r="R32" s="48"/>
      <c r="S32" s="48"/>
      <c r="T32" s="48"/>
      <c r="U32" s="48"/>
      <c r="V32" s="12"/>
    </row>
    <row r="33" spans="1:24" ht="23.25" customHeight="1" x14ac:dyDescent="0.4">
      <c r="A33" s="28" t="s">
        <v>97</v>
      </c>
      <c r="B33" s="28"/>
      <c r="C33" s="27"/>
      <c r="D33" s="40"/>
      <c r="E33" s="27"/>
      <c r="F33" s="40"/>
      <c r="G33" s="103"/>
      <c r="H33" s="40"/>
      <c r="I33" s="27"/>
      <c r="J33" s="40"/>
      <c r="K33" s="27"/>
      <c r="L33" s="40"/>
      <c r="M33" s="27"/>
      <c r="N33" s="40"/>
      <c r="O33" s="103"/>
      <c r="P33" s="40"/>
      <c r="Q33" s="103"/>
      <c r="R33" s="104"/>
      <c r="S33" s="103"/>
      <c r="T33" s="104"/>
      <c r="U33" s="103"/>
      <c r="V33" s="59"/>
    </row>
    <row r="34" spans="1:24" ht="23.25" customHeight="1" x14ac:dyDescent="0.35">
      <c r="A34" s="54" t="s">
        <v>65</v>
      </c>
      <c r="B34" s="54"/>
      <c r="C34" s="29"/>
      <c r="D34" s="41"/>
      <c r="E34" s="29"/>
      <c r="F34" s="41"/>
      <c r="G34" s="105"/>
      <c r="H34" s="41"/>
      <c r="I34" s="29"/>
      <c r="J34" s="41"/>
      <c r="K34" s="29"/>
      <c r="L34" s="41"/>
      <c r="M34" s="29"/>
      <c r="N34" s="41"/>
      <c r="O34" s="105"/>
      <c r="P34" s="41"/>
      <c r="Q34" s="105"/>
      <c r="R34" s="106"/>
      <c r="S34" s="105"/>
      <c r="T34" s="106"/>
      <c r="U34" s="105"/>
    </row>
    <row r="35" spans="1:24" s="7" customFormat="1" ht="23.25" customHeight="1" x14ac:dyDescent="0.35">
      <c r="A35" s="54"/>
      <c r="B35" s="54"/>
      <c r="C35" s="29"/>
      <c r="D35" s="41"/>
      <c r="E35" s="29"/>
      <c r="F35" s="41"/>
      <c r="G35" s="105"/>
      <c r="H35" s="41"/>
      <c r="I35" s="29"/>
      <c r="J35" s="41"/>
      <c r="K35" s="29"/>
      <c r="L35" s="41"/>
      <c r="M35" s="29"/>
      <c r="N35" s="41"/>
      <c r="O35" s="105"/>
      <c r="P35" s="41"/>
      <c r="Q35" s="105"/>
      <c r="R35" s="106"/>
      <c r="S35" s="105"/>
      <c r="T35" s="106"/>
      <c r="U35" s="105"/>
      <c r="W35" s="59"/>
      <c r="X35" s="59"/>
    </row>
    <row r="36" spans="1:24" s="7" customFormat="1" ht="23.25" customHeight="1" x14ac:dyDescent="0.65">
      <c r="A36" s="5"/>
      <c r="B36" s="5"/>
      <c r="C36" s="5"/>
      <c r="D36" s="5"/>
      <c r="E36" s="128" t="s">
        <v>152</v>
      </c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W36" s="59"/>
      <c r="X36" s="59"/>
    </row>
    <row r="37" spans="1:24" s="7" customFormat="1" ht="23.25" customHeight="1" x14ac:dyDescent="0.65">
      <c r="A37" s="5"/>
      <c r="B37" s="5"/>
      <c r="C37" s="93"/>
      <c r="D37" s="94"/>
      <c r="E37" s="93"/>
      <c r="F37" s="94"/>
      <c r="G37" s="94"/>
      <c r="H37" s="94"/>
      <c r="I37" s="94"/>
      <c r="J37" s="94"/>
      <c r="K37" s="94"/>
      <c r="L37" s="94"/>
      <c r="M37" s="94"/>
      <c r="N37" s="94"/>
      <c r="O37" s="94" t="s">
        <v>73</v>
      </c>
      <c r="P37" s="94"/>
      <c r="Q37" s="94"/>
      <c r="R37" s="94"/>
      <c r="S37" s="94"/>
      <c r="T37" s="94"/>
      <c r="U37" s="94"/>
      <c r="W37" s="59"/>
      <c r="X37" s="59"/>
    </row>
    <row r="38" spans="1:24" s="7" customFormat="1" ht="23.25" customHeight="1" x14ac:dyDescent="0.65">
      <c r="A38" s="5"/>
      <c r="B38" s="5"/>
      <c r="C38" s="93"/>
      <c r="D38" s="94"/>
      <c r="E38" s="93"/>
      <c r="F38" s="94"/>
      <c r="G38" s="94"/>
      <c r="H38" s="94"/>
      <c r="I38" s="94"/>
      <c r="J38" s="94"/>
      <c r="K38" s="94"/>
      <c r="L38" s="94"/>
      <c r="M38" s="94"/>
      <c r="N38" s="94"/>
      <c r="O38" s="94" t="s">
        <v>153</v>
      </c>
      <c r="P38" s="94"/>
      <c r="Q38" s="94"/>
      <c r="R38" s="94"/>
      <c r="S38" s="94"/>
      <c r="T38" s="94"/>
      <c r="U38" s="94"/>
      <c r="W38" s="59"/>
      <c r="X38" s="59"/>
    </row>
    <row r="39" spans="1:24" s="7" customFormat="1" ht="23.25" customHeight="1" x14ac:dyDescent="0.3">
      <c r="A39" s="5"/>
      <c r="B39" s="5"/>
      <c r="C39" s="59"/>
      <c r="D39" s="93"/>
      <c r="E39" s="59"/>
      <c r="F39" s="93"/>
      <c r="G39" s="107"/>
      <c r="H39" s="8"/>
      <c r="I39" s="8"/>
      <c r="J39" s="8"/>
      <c r="K39" s="130" t="s">
        <v>131</v>
      </c>
      <c r="L39" s="130"/>
      <c r="M39" s="130"/>
      <c r="O39" s="108" t="s">
        <v>154</v>
      </c>
      <c r="P39" s="8"/>
      <c r="Q39" s="109"/>
      <c r="R39" s="55"/>
      <c r="S39" s="55"/>
      <c r="T39" s="55"/>
      <c r="U39" s="55"/>
      <c r="W39" s="59"/>
      <c r="X39" s="59"/>
    </row>
    <row r="40" spans="1:24" s="7" customFormat="1" ht="23.25" customHeight="1" x14ac:dyDescent="0.3">
      <c r="A40" s="5"/>
      <c r="B40" s="5"/>
      <c r="C40" s="59"/>
      <c r="D40" s="93"/>
      <c r="E40" s="107"/>
      <c r="F40" s="8"/>
      <c r="G40" s="8" t="s">
        <v>155</v>
      </c>
      <c r="H40" s="8"/>
      <c r="I40" s="59"/>
      <c r="K40" s="59"/>
      <c r="L40" s="8"/>
      <c r="M40" s="59"/>
      <c r="N40" s="8"/>
      <c r="O40" s="107"/>
      <c r="P40" s="8"/>
      <c r="Q40" s="55"/>
      <c r="R40" s="55"/>
      <c r="S40" s="86"/>
      <c r="T40" s="55"/>
      <c r="U40" s="55"/>
      <c r="W40" s="59"/>
      <c r="X40" s="59"/>
    </row>
    <row r="41" spans="1:24" s="7" customFormat="1" ht="23.25" customHeight="1" x14ac:dyDescent="0.3">
      <c r="A41" s="5"/>
      <c r="B41" s="5"/>
      <c r="C41" s="4"/>
      <c r="D41" s="93"/>
      <c r="E41" s="107"/>
      <c r="F41" s="8"/>
      <c r="G41" s="8" t="s">
        <v>156</v>
      </c>
      <c r="H41" s="8"/>
      <c r="I41" s="59"/>
      <c r="K41" s="59"/>
      <c r="L41" s="8"/>
      <c r="M41" s="59"/>
      <c r="N41" s="8"/>
      <c r="O41" s="107"/>
      <c r="P41" s="8"/>
      <c r="Q41" s="55"/>
      <c r="R41" s="55"/>
      <c r="S41" s="86"/>
      <c r="T41" s="55"/>
      <c r="U41" s="55"/>
      <c r="W41" s="59"/>
      <c r="X41" s="59"/>
    </row>
    <row r="42" spans="1:24" s="7" customFormat="1" ht="23.25" customHeight="1" x14ac:dyDescent="0.3">
      <c r="A42" s="5"/>
      <c r="B42" s="5"/>
      <c r="C42" s="59"/>
      <c r="D42" s="93"/>
      <c r="E42" s="107"/>
      <c r="F42" s="8"/>
      <c r="G42" s="8" t="s">
        <v>157</v>
      </c>
      <c r="H42" s="8"/>
      <c r="I42" s="8" t="s">
        <v>158</v>
      </c>
      <c r="K42" s="59"/>
      <c r="L42" s="8"/>
      <c r="M42" s="8"/>
      <c r="N42" s="8"/>
      <c r="O42" s="8" t="s">
        <v>159</v>
      </c>
      <c r="P42" s="8"/>
      <c r="Q42" s="86" t="s">
        <v>78</v>
      </c>
      <c r="R42" s="110"/>
      <c r="S42" s="86"/>
      <c r="T42" s="95"/>
      <c r="U42" s="111"/>
      <c r="W42" s="59"/>
      <c r="X42" s="59"/>
    </row>
    <row r="43" spans="1:24" s="7" customFormat="1" ht="23.25" customHeight="1" x14ac:dyDescent="0.3">
      <c r="A43" s="5"/>
      <c r="B43" s="5"/>
      <c r="C43" s="4" t="s">
        <v>160</v>
      </c>
      <c r="E43" s="55"/>
      <c r="F43" s="8"/>
      <c r="G43" s="4" t="s">
        <v>161</v>
      </c>
      <c r="H43" s="8"/>
      <c r="I43" s="4" t="s">
        <v>162</v>
      </c>
      <c r="K43" s="59"/>
      <c r="L43" s="8"/>
      <c r="M43" s="4"/>
      <c r="N43" s="8"/>
      <c r="O43" s="4" t="s">
        <v>163</v>
      </c>
      <c r="P43" s="8"/>
      <c r="Q43" s="86" t="s">
        <v>30</v>
      </c>
      <c r="R43" s="107"/>
      <c r="S43" s="86" t="s">
        <v>31</v>
      </c>
      <c r="T43" s="107"/>
      <c r="U43" s="86"/>
      <c r="W43" s="59"/>
      <c r="X43" s="59"/>
    </row>
    <row r="44" spans="1:24" s="7" customFormat="1" ht="23.25" customHeight="1" x14ac:dyDescent="0.3">
      <c r="A44" s="5"/>
      <c r="B44" s="5"/>
      <c r="C44" s="4" t="s">
        <v>26</v>
      </c>
      <c r="E44" s="86" t="s">
        <v>72</v>
      </c>
      <c r="F44" s="8"/>
      <c r="G44" s="4" t="s">
        <v>164</v>
      </c>
      <c r="H44" s="8"/>
      <c r="I44" s="4" t="s">
        <v>165</v>
      </c>
      <c r="K44" s="4" t="s">
        <v>28</v>
      </c>
      <c r="L44" s="59"/>
      <c r="M44" s="59"/>
      <c r="N44" s="8"/>
      <c r="O44" s="4" t="s">
        <v>166</v>
      </c>
      <c r="P44" s="8"/>
      <c r="Q44" s="86" t="s">
        <v>46</v>
      </c>
      <c r="R44" s="107"/>
      <c r="S44" s="86" t="s">
        <v>32</v>
      </c>
      <c r="T44" s="107"/>
      <c r="U44" s="86" t="s">
        <v>33</v>
      </c>
      <c r="W44" s="59"/>
      <c r="X44" s="59"/>
    </row>
    <row r="45" spans="1:24" s="7" customFormat="1" ht="23.25" customHeight="1" x14ac:dyDescent="0.3">
      <c r="A45" s="5"/>
      <c r="B45" s="91" t="s">
        <v>25</v>
      </c>
      <c r="C45" s="4" t="s">
        <v>27</v>
      </c>
      <c r="E45" s="86" t="s">
        <v>71</v>
      </c>
      <c r="F45" s="8"/>
      <c r="G45" s="4" t="s">
        <v>167</v>
      </c>
      <c r="H45" s="8"/>
      <c r="I45" s="4" t="s">
        <v>168</v>
      </c>
      <c r="K45" s="4" t="s">
        <v>169</v>
      </c>
      <c r="L45" s="8"/>
      <c r="M45" s="4" t="s">
        <v>170</v>
      </c>
      <c r="N45" s="8"/>
      <c r="O45" s="4" t="s">
        <v>171</v>
      </c>
      <c r="P45" s="8"/>
      <c r="Q45" s="86" t="s">
        <v>82</v>
      </c>
      <c r="R45" s="107"/>
      <c r="S45" s="86" t="s">
        <v>172</v>
      </c>
      <c r="T45" s="107"/>
      <c r="U45" s="86" t="s">
        <v>34</v>
      </c>
      <c r="W45" s="59"/>
      <c r="X45" s="59"/>
    </row>
    <row r="46" spans="1:24" s="7" customFormat="1" ht="23.25" customHeight="1" x14ac:dyDescent="0.3">
      <c r="A46" s="59"/>
      <c r="B46" s="59"/>
      <c r="C46" s="125" t="s">
        <v>99</v>
      </c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W46" s="59"/>
      <c r="X46" s="59"/>
    </row>
    <row r="47" spans="1:24" s="7" customFormat="1" ht="23.25" customHeight="1" x14ac:dyDescent="0.3">
      <c r="A47" s="1" t="s">
        <v>91</v>
      </c>
      <c r="B47" s="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W47" s="59"/>
      <c r="X47" s="59"/>
    </row>
    <row r="48" spans="1:24" s="7" customFormat="1" ht="23.25" customHeight="1" x14ac:dyDescent="0.3">
      <c r="A48" s="46" t="s">
        <v>92</v>
      </c>
      <c r="B48" s="46"/>
      <c r="C48" s="112">
        <v>6499829661</v>
      </c>
      <c r="D48" s="48"/>
      <c r="E48" s="112">
        <v>1532320430</v>
      </c>
      <c r="F48" s="48"/>
      <c r="G48" s="112">
        <v>-423185000</v>
      </c>
      <c r="H48" s="48"/>
      <c r="I48" s="112">
        <v>-129336263</v>
      </c>
      <c r="J48" s="48"/>
      <c r="K48" s="112">
        <v>503800000</v>
      </c>
      <c r="L48" s="48"/>
      <c r="M48" s="112">
        <v>3627201234.9400001</v>
      </c>
      <c r="N48" s="48"/>
      <c r="O48" s="112">
        <v>-24927451</v>
      </c>
      <c r="P48" s="48"/>
      <c r="Q48" s="112">
        <f>SUM(C48:O48)</f>
        <v>11585702611.940001</v>
      </c>
      <c r="R48" s="48"/>
      <c r="S48" s="112">
        <v>774099146</v>
      </c>
      <c r="T48" s="48"/>
      <c r="U48" s="112">
        <f>SUM(Q48:S48)</f>
        <v>12359801757.940001</v>
      </c>
      <c r="W48" s="59"/>
      <c r="X48" s="59"/>
    </row>
    <row r="49" spans="1:24" s="7" customFormat="1" ht="23.25" customHeight="1" x14ac:dyDescent="0.3">
      <c r="A49" s="46" t="s">
        <v>237</v>
      </c>
      <c r="B49" s="46"/>
      <c r="C49" s="112"/>
      <c r="D49" s="48"/>
      <c r="E49" s="112"/>
      <c r="F49" s="48"/>
      <c r="G49" s="112"/>
      <c r="H49" s="48"/>
      <c r="I49" s="112"/>
      <c r="J49" s="48"/>
      <c r="K49" s="112"/>
      <c r="L49" s="48"/>
      <c r="M49" s="112"/>
      <c r="N49" s="48"/>
      <c r="O49" s="112"/>
      <c r="P49" s="48"/>
      <c r="Q49" s="112"/>
      <c r="R49" s="48"/>
      <c r="S49" s="112"/>
      <c r="T49" s="48"/>
      <c r="U49" s="112"/>
      <c r="W49" s="59"/>
      <c r="X49" s="59"/>
    </row>
    <row r="50" spans="1:24" s="7" customFormat="1" ht="23.25" customHeight="1" x14ac:dyDescent="0.3">
      <c r="A50" s="47" t="s">
        <v>177</v>
      </c>
      <c r="B50" s="46"/>
      <c r="C50" s="49">
        <v>0</v>
      </c>
      <c r="D50" s="50"/>
      <c r="E50" s="49">
        <v>0</v>
      </c>
      <c r="F50" s="50"/>
      <c r="G50" s="49">
        <v>0</v>
      </c>
      <c r="H50" s="50"/>
      <c r="I50" s="49">
        <v>0</v>
      </c>
      <c r="J50" s="50"/>
      <c r="K50" s="49">
        <v>0</v>
      </c>
      <c r="L50" s="50"/>
      <c r="M50" s="49">
        <v>1253845472.8090415</v>
      </c>
      <c r="N50" s="50"/>
      <c r="O50" s="49">
        <v>0</v>
      </c>
      <c r="P50" s="50"/>
      <c r="Q50" s="49">
        <f>+M50</f>
        <v>1253845472.8090415</v>
      </c>
      <c r="R50" s="50"/>
      <c r="S50" s="49">
        <v>100276343.19095856</v>
      </c>
      <c r="T50" s="50"/>
      <c r="U50" s="49">
        <f>+Q50+S50</f>
        <v>1354121816</v>
      </c>
      <c r="W50" s="59"/>
      <c r="X50" s="59"/>
    </row>
    <row r="51" spans="1:24" s="7" customFormat="1" ht="23.25" customHeight="1" x14ac:dyDescent="0.3">
      <c r="A51" s="16" t="s">
        <v>238</v>
      </c>
      <c r="B51" s="46"/>
      <c r="C51" s="114">
        <v>0</v>
      </c>
      <c r="D51" s="48"/>
      <c r="E51" s="114">
        <v>0</v>
      </c>
      <c r="F51" s="48"/>
      <c r="G51" s="114">
        <v>0</v>
      </c>
      <c r="H51" s="48"/>
      <c r="I51" s="114">
        <v>0</v>
      </c>
      <c r="J51" s="48"/>
      <c r="K51" s="114">
        <v>0</v>
      </c>
      <c r="L51" s="48"/>
      <c r="M51" s="114">
        <f>M50</f>
        <v>1253845472.8090415</v>
      </c>
      <c r="N51" s="50"/>
      <c r="O51" s="114">
        <v>0</v>
      </c>
      <c r="P51" s="48"/>
      <c r="Q51" s="114">
        <f>Q50</f>
        <v>1253845472.8090415</v>
      </c>
      <c r="R51" s="48"/>
      <c r="S51" s="114">
        <f>S50</f>
        <v>100276343.19095856</v>
      </c>
      <c r="T51" s="48"/>
      <c r="U51" s="114">
        <f>Q51+S51</f>
        <v>1354121816</v>
      </c>
      <c r="W51" s="59"/>
      <c r="X51" s="59"/>
    </row>
    <row r="52" spans="1:24" s="7" customFormat="1" ht="23.25" customHeight="1" x14ac:dyDescent="0.3">
      <c r="A52" s="16"/>
      <c r="B52" s="46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50"/>
      <c r="O52" s="48"/>
      <c r="P52" s="48"/>
      <c r="Q52" s="48"/>
      <c r="R52" s="48"/>
      <c r="S52" s="48"/>
      <c r="T52" s="48"/>
      <c r="U52" s="48"/>
      <c r="W52" s="59"/>
      <c r="X52" s="59"/>
    </row>
    <row r="53" spans="1:24" ht="19.149999999999999" customHeight="1" x14ac:dyDescent="0.3">
      <c r="A53" s="47" t="s">
        <v>60</v>
      </c>
      <c r="B53" s="113">
        <v>20</v>
      </c>
      <c r="C53" s="50">
        <v>0</v>
      </c>
      <c r="D53" s="50"/>
      <c r="E53" s="50">
        <v>0</v>
      </c>
      <c r="F53" s="50"/>
      <c r="G53" s="50">
        <v>0</v>
      </c>
      <c r="H53" s="50"/>
      <c r="I53" s="50">
        <v>0</v>
      </c>
      <c r="J53" s="50"/>
      <c r="K53" s="50">
        <v>16100000</v>
      </c>
      <c r="L53" s="50"/>
      <c r="M53" s="50">
        <f>-K53</f>
        <v>-16100000</v>
      </c>
      <c r="N53" s="50"/>
      <c r="O53" s="50">
        <v>0</v>
      </c>
      <c r="P53" s="50"/>
      <c r="Q53" s="50">
        <v>0</v>
      </c>
      <c r="R53" s="50"/>
      <c r="S53" s="50">
        <v>0</v>
      </c>
      <c r="T53" s="50"/>
      <c r="U53" s="50">
        <v>0</v>
      </c>
      <c r="V53" s="12"/>
    </row>
    <row r="54" spans="1:24" s="7" customFormat="1" ht="23.25" customHeight="1" thickBot="1" x14ac:dyDescent="0.35">
      <c r="A54" s="16" t="s">
        <v>93</v>
      </c>
      <c r="B54" s="46"/>
      <c r="C54" s="52">
        <f>C48+C51+C53</f>
        <v>6499829661</v>
      </c>
      <c r="D54" s="48"/>
      <c r="E54" s="52">
        <f>E48+E51+E53</f>
        <v>1532320430</v>
      </c>
      <c r="F54" s="48"/>
      <c r="G54" s="52">
        <f>G48+G51+G53</f>
        <v>-423185000</v>
      </c>
      <c r="H54" s="48"/>
      <c r="I54" s="52">
        <f>I48+I51+I53</f>
        <v>-129336263</v>
      </c>
      <c r="J54" s="48"/>
      <c r="K54" s="52">
        <f>K48+K51+K53</f>
        <v>519900000</v>
      </c>
      <c r="L54" s="48"/>
      <c r="M54" s="52">
        <f>M48+M51+M53</f>
        <v>4864946707.7490416</v>
      </c>
      <c r="N54" s="48"/>
      <c r="O54" s="52">
        <f>O48+O51+O53</f>
        <v>-24927451</v>
      </c>
      <c r="P54" s="48"/>
      <c r="Q54" s="52">
        <f>Q48+Q51+Q53</f>
        <v>12839548084.749043</v>
      </c>
      <c r="R54" s="48"/>
      <c r="S54" s="52">
        <f>S48+S51+S53</f>
        <v>874375489.1909585</v>
      </c>
      <c r="T54" s="48"/>
      <c r="U54" s="52">
        <f>U48+U51+U53</f>
        <v>13713923573.940001</v>
      </c>
      <c r="W54" s="59"/>
      <c r="X54" s="59"/>
    </row>
    <row r="55" spans="1:24" s="7" customFormat="1" ht="23.25" customHeight="1" thickTop="1" x14ac:dyDescent="0.3">
      <c r="A55" s="16"/>
      <c r="B55" s="16"/>
      <c r="C55" s="15"/>
      <c r="D55" s="15"/>
      <c r="E55" s="15"/>
      <c r="F55" s="15"/>
      <c r="G55" s="48"/>
      <c r="H55" s="15"/>
      <c r="I55" s="15"/>
      <c r="J55" s="15"/>
      <c r="K55" s="15"/>
      <c r="L55" s="15"/>
      <c r="M55" s="15"/>
      <c r="N55" s="15"/>
      <c r="O55" s="48"/>
      <c r="P55" s="15"/>
      <c r="Q55" s="48"/>
      <c r="R55" s="48"/>
      <c r="S55" s="48"/>
      <c r="T55" s="48"/>
      <c r="U55" s="48"/>
      <c r="W55" s="59"/>
      <c r="X55" s="59"/>
    </row>
  </sheetData>
  <mergeCells count="6">
    <mergeCell ref="C46:U46"/>
    <mergeCell ref="E4:U4"/>
    <mergeCell ref="K7:M7"/>
    <mergeCell ref="C14:U14"/>
    <mergeCell ref="E36:U36"/>
    <mergeCell ref="K39:M39"/>
  </mergeCells>
  <pageMargins left="0.8" right="0.8" top="0.48" bottom="0.5" header="0.5" footer="0.5"/>
  <pageSetup paperSize="9" scale="62" firstPageNumber="11" fitToHeight="0" orientation="landscape" useFirstPageNumber="1" r:id="rId1"/>
  <headerFooter alignWithMargins="0">
    <oddFooter>&amp;L&amp;"Times New Roman,Regular"&amp;11   The accompanying notes form an integral part of the financial statements.
&amp;C&amp;"Times New Roman,Regular"&amp;11&amp;P</oddFooter>
  </headerFooter>
  <rowBreaks count="1" manualBreakCount="1">
    <brk id="32" max="2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AEF55-C0CC-42C9-875C-BE9F1EB6458F}">
  <sheetPr>
    <pageSetUpPr fitToPage="1"/>
  </sheetPr>
  <dimension ref="A1:N44"/>
  <sheetViews>
    <sheetView view="pageBreakPreview" topLeftCell="A32" zoomScale="85" zoomScaleNormal="80" zoomScaleSheetLayoutView="85" workbookViewId="0">
      <selection activeCell="A45" sqref="A45"/>
    </sheetView>
  </sheetViews>
  <sheetFormatPr defaultColWidth="9.09765625" defaultRowHeight="23.25" customHeight="1" x14ac:dyDescent="0.3"/>
  <cols>
    <col min="1" max="1" width="61.59765625" style="5" customWidth="1"/>
    <col min="2" max="2" width="8.8984375" style="5" customWidth="1"/>
    <col min="3" max="3" width="16.09765625" style="59" bestFit="1" customWidth="1"/>
    <col min="4" max="4" width="1.8984375" style="7" customWidth="1"/>
    <col min="5" max="5" width="16.09765625" style="55" bestFit="1" customWidth="1"/>
    <col min="6" max="6" width="1.8984375" style="7" customWidth="1"/>
    <col min="7" max="7" width="15.3984375" style="59" customWidth="1"/>
    <col min="8" max="8" width="1.8984375" style="7" customWidth="1"/>
    <col min="9" max="9" width="16.09765625" style="59" bestFit="1" customWidth="1"/>
    <col min="10" max="10" width="1.8984375" style="7" customWidth="1"/>
    <col min="11" max="11" width="17.296875" style="55" bestFit="1" customWidth="1"/>
    <col min="12" max="12" width="1.3984375" style="7" customWidth="1"/>
    <col min="13" max="13" width="1.3984375" style="59" customWidth="1"/>
    <col min="14" max="16384" width="9.09765625" style="59"/>
  </cols>
  <sheetData>
    <row r="1" spans="1:14" s="27" customFormat="1" ht="19.149999999999999" customHeight="1" x14ac:dyDescent="0.4">
      <c r="A1" s="28" t="s">
        <v>97</v>
      </c>
      <c r="B1" s="28"/>
      <c r="D1" s="40"/>
      <c r="E1" s="103"/>
      <c r="F1" s="40"/>
      <c r="H1" s="40"/>
      <c r="J1" s="40"/>
      <c r="K1" s="103"/>
      <c r="L1" s="40"/>
    </row>
    <row r="2" spans="1:14" s="29" customFormat="1" ht="19.149999999999999" customHeight="1" x14ac:dyDescent="0.35">
      <c r="A2" s="54" t="s">
        <v>65</v>
      </c>
      <c r="B2" s="54"/>
      <c r="D2" s="41"/>
      <c r="E2" s="105"/>
      <c r="F2" s="41"/>
      <c r="H2" s="41"/>
      <c r="J2" s="41"/>
      <c r="K2" s="105"/>
      <c r="L2" s="41"/>
    </row>
    <row r="3" spans="1:14" s="29" customFormat="1" ht="19.149999999999999" customHeight="1" x14ac:dyDescent="0.35">
      <c r="A3" s="54"/>
      <c r="B3" s="54"/>
      <c r="D3" s="41"/>
      <c r="E3" s="105"/>
      <c r="F3" s="41"/>
      <c r="H3" s="41"/>
      <c r="J3" s="41"/>
      <c r="K3" s="105"/>
      <c r="L3" s="41"/>
    </row>
    <row r="4" spans="1:14" ht="19.149999999999999" customHeight="1" x14ac:dyDescent="0.65">
      <c r="C4" s="128" t="s">
        <v>178</v>
      </c>
      <c r="D4" s="129"/>
      <c r="E4" s="129"/>
      <c r="F4" s="129"/>
      <c r="G4" s="129"/>
      <c r="H4" s="129"/>
      <c r="I4" s="129"/>
      <c r="J4" s="129"/>
      <c r="K4" s="129"/>
      <c r="L4" s="59"/>
    </row>
    <row r="5" spans="1:14" ht="18.649999999999999" customHeight="1" x14ac:dyDescent="0.3">
      <c r="D5" s="93"/>
      <c r="E5" s="107"/>
      <c r="F5" s="8"/>
      <c r="G5" s="131" t="s">
        <v>131</v>
      </c>
      <c r="H5" s="131"/>
      <c r="I5" s="131"/>
      <c r="J5" s="115"/>
      <c r="L5" s="59"/>
    </row>
    <row r="6" spans="1:14" ht="19.149999999999999" customHeight="1" x14ac:dyDescent="0.3">
      <c r="C6" s="4" t="s">
        <v>160</v>
      </c>
      <c r="F6" s="8"/>
      <c r="G6" s="4"/>
      <c r="H6" s="8"/>
      <c r="I6" s="4"/>
      <c r="K6" s="86"/>
      <c r="L6" s="4"/>
    </row>
    <row r="7" spans="1:14" ht="19.149999999999999" customHeight="1" x14ac:dyDescent="0.3">
      <c r="C7" s="4" t="s">
        <v>26</v>
      </c>
      <c r="E7" s="86" t="s">
        <v>72</v>
      </c>
      <c r="F7" s="8"/>
      <c r="G7" s="8" t="s">
        <v>28</v>
      </c>
      <c r="I7" s="7"/>
      <c r="J7" s="8"/>
      <c r="K7" s="86" t="s">
        <v>179</v>
      </c>
      <c r="L7" s="4"/>
    </row>
    <row r="8" spans="1:14" ht="19.149999999999999" customHeight="1" x14ac:dyDescent="0.3">
      <c r="B8" s="91" t="s">
        <v>25</v>
      </c>
      <c r="C8" s="4" t="s">
        <v>27</v>
      </c>
      <c r="E8" s="86" t="s">
        <v>71</v>
      </c>
      <c r="F8" s="8"/>
      <c r="G8" s="4" t="s">
        <v>29</v>
      </c>
      <c r="H8" s="8"/>
      <c r="I8" s="4" t="s">
        <v>170</v>
      </c>
      <c r="J8" s="8"/>
      <c r="K8" s="4" t="s">
        <v>34</v>
      </c>
      <c r="L8" s="4"/>
    </row>
    <row r="9" spans="1:14" ht="19.149999999999999" customHeight="1" x14ac:dyDescent="0.3">
      <c r="A9" s="59"/>
      <c r="B9" s="59"/>
      <c r="C9" s="125" t="s">
        <v>99</v>
      </c>
      <c r="D9" s="125"/>
      <c r="E9" s="125"/>
      <c r="F9" s="125"/>
      <c r="G9" s="125"/>
      <c r="H9" s="125"/>
      <c r="I9" s="125"/>
      <c r="J9" s="125"/>
      <c r="K9" s="125"/>
      <c r="L9" s="91"/>
      <c r="M9" s="6"/>
      <c r="N9" s="4"/>
    </row>
    <row r="10" spans="1:14" ht="19.149999999999999" customHeight="1" x14ac:dyDescent="0.3">
      <c r="A10" s="1" t="s">
        <v>88</v>
      </c>
      <c r="B10" s="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6"/>
      <c r="N10" s="4"/>
    </row>
    <row r="11" spans="1:14" ht="19.149999999999999" customHeight="1" x14ac:dyDescent="0.3">
      <c r="A11" s="46" t="s">
        <v>173</v>
      </c>
      <c r="B11" s="46"/>
      <c r="C11" s="112">
        <v>5951449051</v>
      </c>
      <c r="D11" s="48"/>
      <c r="E11" s="112">
        <v>1532320430</v>
      </c>
      <c r="F11" s="48"/>
      <c r="G11" s="112">
        <v>358100000</v>
      </c>
      <c r="H11" s="48"/>
      <c r="I11" s="112">
        <v>3316964590</v>
      </c>
      <c r="J11" s="48"/>
      <c r="K11" s="112">
        <f>SUM(C11:I11)</f>
        <v>11158834071</v>
      </c>
      <c r="L11" s="10"/>
    </row>
    <row r="12" spans="1:14" ht="19.149999999999999" customHeight="1" x14ac:dyDescent="0.3">
      <c r="A12" s="46" t="s">
        <v>85</v>
      </c>
      <c r="B12" s="46"/>
      <c r="C12" s="112"/>
      <c r="D12" s="48"/>
      <c r="E12" s="112"/>
      <c r="F12" s="48"/>
      <c r="G12" s="112"/>
      <c r="H12" s="48"/>
      <c r="I12" s="112"/>
      <c r="J12" s="48"/>
      <c r="K12" s="112"/>
      <c r="L12" s="10"/>
    </row>
    <row r="13" spans="1:14" ht="19.149999999999999" customHeight="1" x14ac:dyDescent="0.3">
      <c r="A13" s="53" t="s">
        <v>86</v>
      </c>
      <c r="B13" s="46"/>
      <c r="C13" s="112"/>
      <c r="D13" s="48"/>
      <c r="E13" s="112"/>
      <c r="F13" s="48"/>
      <c r="G13" s="112"/>
      <c r="H13" s="48"/>
      <c r="I13" s="112"/>
      <c r="J13" s="48"/>
      <c r="K13" s="112"/>
      <c r="L13" s="10"/>
    </row>
    <row r="14" spans="1:14" ht="19.149999999999999" customHeight="1" x14ac:dyDescent="0.3">
      <c r="A14" s="47" t="s">
        <v>180</v>
      </c>
      <c r="B14" s="113">
        <v>20</v>
      </c>
      <c r="C14" s="75">
        <v>548380610</v>
      </c>
      <c r="D14" s="50"/>
      <c r="E14" s="75">
        <v>0</v>
      </c>
      <c r="F14" s="50"/>
      <c r="G14" s="75">
        <v>0</v>
      </c>
      <c r="H14" s="50"/>
      <c r="I14" s="75">
        <v>0</v>
      </c>
      <c r="J14" s="50"/>
      <c r="K14" s="75">
        <f>SUM(C14:I14)</f>
        <v>548380610</v>
      </c>
      <c r="L14" s="10"/>
    </row>
    <row r="15" spans="1:14" ht="19.149999999999999" customHeight="1" x14ac:dyDescent="0.3">
      <c r="A15" s="47" t="s">
        <v>181</v>
      </c>
      <c r="B15" s="113">
        <v>28</v>
      </c>
      <c r="C15" s="75">
        <v>0</v>
      </c>
      <c r="D15" s="50"/>
      <c r="E15" s="75">
        <v>0</v>
      </c>
      <c r="F15" s="50"/>
      <c r="G15" s="75">
        <v>0</v>
      </c>
      <c r="H15" s="50"/>
      <c r="I15" s="75">
        <v>-595139655</v>
      </c>
      <c r="J15" s="50"/>
      <c r="K15" s="75">
        <f>SUM(C15:I15)</f>
        <v>-595139655</v>
      </c>
      <c r="L15" s="10"/>
    </row>
    <row r="16" spans="1:14" ht="19.149999999999999" customHeight="1" x14ac:dyDescent="0.3">
      <c r="A16" s="51" t="s">
        <v>182</v>
      </c>
      <c r="B16" s="16"/>
      <c r="C16" s="44">
        <f>SUM(C14:C15)</f>
        <v>548380610</v>
      </c>
      <c r="D16" s="48"/>
      <c r="E16" s="44">
        <f>SUM(E14:E15)</f>
        <v>0</v>
      </c>
      <c r="F16" s="48"/>
      <c r="G16" s="44">
        <f>SUM(G14:G15)</f>
        <v>0</v>
      </c>
      <c r="H16" s="48"/>
      <c r="I16" s="44">
        <f>SUM(I14:I15)</f>
        <v>-595139655</v>
      </c>
      <c r="J16" s="48"/>
      <c r="K16" s="44">
        <f>SUM(C16:I16)</f>
        <v>-46759045</v>
      </c>
      <c r="L16" s="12"/>
    </row>
    <row r="17" spans="1:12" ht="18.75" customHeight="1" x14ac:dyDescent="0.3">
      <c r="A17" s="16"/>
      <c r="B17" s="16"/>
      <c r="C17" s="75"/>
      <c r="D17" s="50"/>
      <c r="E17" s="75"/>
      <c r="F17" s="50"/>
      <c r="G17" s="75"/>
      <c r="H17" s="50"/>
      <c r="I17" s="75"/>
      <c r="J17" s="50"/>
      <c r="K17" s="75"/>
      <c r="L17" s="12"/>
    </row>
    <row r="18" spans="1:12" ht="18.75" customHeight="1" x14ac:dyDescent="0.3">
      <c r="A18" s="16" t="s">
        <v>183</v>
      </c>
      <c r="B18" s="16"/>
      <c r="C18" s="114">
        <f>C16</f>
        <v>548380610</v>
      </c>
      <c r="D18" s="50"/>
      <c r="E18" s="49">
        <v>0</v>
      </c>
      <c r="F18" s="50"/>
      <c r="G18" s="49">
        <v>0</v>
      </c>
      <c r="H18" s="50"/>
      <c r="I18" s="114">
        <f>I16</f>
        <v>-595139655</v>
      </c>
      <c r="J18" s="50"/>
      <c r="K18" s="114">
        <f>K16</f>
        <v>-46759045</v>
      </c>
      <c r="L18" s="12"/>
    </row>
    <row r="19" spans="1:12" ht="18.75" customHeight="1" x14ac:dyDescent="0.3">
      <c r="A19" s="16"/>
      <c r="B19" s="16"/>
      <c r="C19" s="15"/>
      <c r="D19" s="15"/>
      <c r="E19" s="48"/>
      <c r="F19" s="15"/>
      <c r="G19" s="15"/>
      <c r="H19" s="15"/>
      <c r="I19" s="15"/>
      <c r="J19" s="15"/>
      <c r="K19" s="48"/>
      <c r="L19" s="12"/>
    </row>
    <row r="20" spans="1:12" ht="19.149999999999999" customHeight="1" x14ac:dyDescent="0.3">
      <c r="A20" s="16" t="s">
        <v>237</v>
      </c>
      <c r="B20" s="46"/>
      <c r="C20" s="75"/>
      <c r="D20" s="50"/>
      <c r="E20" s="75"/>
      <c r="F20" s="50"/>
      <c r="G20" s="75"/>
      <c r="H20" s="50"/>
      <c r="I20" s="75"/>
      <c r="J20" s="50"/>
      <c r="K20" s="75"/>
      <c r="L20" s="10"/>
    </row>
    <row r="21" spans="1:12" ht="19.149999999999999" customHeight="1" x14ac:dyDescent="0.3">
      <c r="A21" s="47" t="s">
        <v>177</v>
      </c>
      <c r="B21" s="113"/>
      <c r="C21" s="49">
        <v>0</v>
      </c>
      <c r="D21" s="50"/>
      <c r="E21" s="49">
        <v>0</v>
      </c>
      <c r="F21" s="50"/>
      <c r="G21" s="49">
        <v>0</v>
      </c>
      <c r="H21" s="50"/>
      <c r="I21" s="49">
        <v>172477629</v>
      </c>
      <c r="J21" s="50"/>
      <c r="K21" s="49">
        <f>SUM(C21:I21)</f>
        <v>172477629</v>
      </c>
      <c r="L21" s="10"/>
    </row>
    <row r="22" spans="1:12" ht="19.149999999999999" customHeight="1" x14ac:dyDescent="0.3">
      <c r="A22" s="16" t="s">
        <v>238</v>
      </c>
      <c r="B22" s="113"/>
      <c r="C22" s="44">
        <v>0</v>
      </c>
      <c r="D22" s="48"/>
      <c r="E22" s="44">
        <v>0</v>
      </c>
      <c r="F22" s="48"/>
      <c r="G22" s="44">
        <v>0</v>
      </c>
      <c r="H22" s="48"/>
      <c r="I22" s="44">
        <f>SUM(I21)</f>
        <v>172477629</v>
      </c>
      <c r="J22" s="48"/>
      <c r="K22" s="44">
        <f>SUM(C22:I22)</f>
        <v>172477629</v>
      </c>
      <c r="L22" s="10"/>
    </row>
    <row r="23" spans="1:12" ht="19.149999999999999" customHeight="1" x14ac:dyDescent="0.3">
      <c r="A23" s="47"/>
      <c r="B23" s="113"/>
      <c r="C23" s="75"/>
      <c r="D23" s="50"/>
      <c r="E23" s="75"/>
      <c r="F23" s="50"/>
      <c r="G23" s="75"/>
      <c r="H23" s="50"/>
      <c r="I23" s="75"/>
      <c r="J23" s="50"/>
      <c r="K23" s="75"/>
      <c r="L23" s="12"/>
    </row>
    <row r="24" spans="1:12" ht="19.149999999999999" customHeight="1" x14ac:dyDescent="0.3">
      <c r="A24" s="47" t="s">
        <v>60</v>
      </c>
      <c r="B24" s="113">
        <v>20</v>
      </c>
      <c r="C24" s="75">
        <v>0</v>
      </c>
      <c r="D24" s="50"/>
      <c r="E24" s="75">
        <v>0</v>
      </c>
      <c r="F24" s="50"/>
      <c r="G24" s="75">
        <v>8800000</v>
      </c>
      <c r="H24" s="50"/>
      <c r="I24" s="75">
        <f>-G24</f>
        <v>-8800000</v>
      </c>
      <c r="J24" s="50"/>
      <c r="K24" s="75">
        <f>SUM(C24:I24)</f>
        <v>0</v>
      </c>
      <c r="L24" s="12"/>
    </row>
    <row r="25" spans="1:12" ht="19.149999999999999" customHeight="1" thickBot="1" x14ac:dyDescent="0.35">
      <c r="A25" s="16" t="s">
        <v>89</v>
      </c>
      <c r="B25" s="16"/>
      <c r="C25" s="52">
        <f>C11+C16+C21+C24</f>
        <v>6499829661</v>
      </c>
      <c r="D25" s="48"/>
      <c r="E25" s="52">
        <f>E11+E16+E21+E24</f>
        <v>1532320430</v>
      </c>
      <c r="F25" s="48"/>
      <c r="G25" s="52">
        <f>G11+G16+G21+G24</f>
        <v>366900000</v>
      </c>
      <c r="H25" s="48"/>
      <c r="I25" s="52">
        <f>I11+I16+I21+I24</f>
        <v>2885502564</v>
      </c>
      <c r="J25" s="48"/>
      <c r="K25" s="52">
        <f>K11+K16+K21+K24</f>
        <v>11284552655</v>
      </c>
      <c r="L25" s="12"/>
    </row>
    <row r="26" spans="1:12" ht="23.25" customHeight="1" thickTop="1" x14ac:dyDescent="0.3"/>
    <row r="27" spans="1:12" ht="23.25" customHeight="1" x14ac:dyDescent="0.4">
      <c r="A27" s="28" t="s">
        <v>97</v>
      </c>
      <c r="B27" s="28"/>
      <c r="C27" s="27"/>
      <c r="D27" s="40"/>
      <c r="E27" s="103"/>
      <c r="F27" s="40"/>
      <c r="G27" s="27"/>
      <c r="H27" s="40"/>
      <c r="I27" s="27"/>
      <c r="J27" s="40"/>
      <c r="K27" s="103"/>
    </row>
    <row r="28" spans="1:12" ht="23.25" customHeight="1" x14ac:dyDescent="0.35">
      <c r="A28" s="54" t="s">
        <v>65</v>
      </c>
      <c r="B28" s="54"/>
      <c r="C28" s="29"/>
      <c r="D28" s="41"/>
      <c r="E28" s="105"/>
      <c r="F28" s="41"/>
      <c r="G28" s="29"/>
      <c r="H28" s="41"/>
      <c r="I28" s="29"/>
      <c r="J28" s="41"/>
      <c r="K28" s="105"/>
    </row>
    <row r="29" spans="1:12" ht="23.25" customHeight="1" x14ac:dyDescent="0.35">
      <c r="A29" s="54"/>
      <c r="B29" s="54"/>
      <c r="C29" s="29"/>
      <c r="D29" s="41"/>
      <c r="E29" s="105"/>
      <c r="F29" s="41"/>
      <c r="G29" s="29"/>
      <c r="H29" s="41"/>
      <c r="I29" s="29"/>
      <c r="J29" s="41"/>
      <c r="K29" s="105"/>
    </row>
    <row r="30" spans="1:12" ht="23.25" customHeight="1" x14ac:dyDescent="0.65">
      <c r="C30" s="128" t="s">
        <v>178</v>
      </c>
      <c r="D30" s="129"/>
      <c r="E30" s="129"/>
      <c r="F30" s="129"/>
      <c r="G30" s="129"/>
      <c r="H30" s="129"/>
      <c r="I30" s="129"/>
      <c r="J30" s="129"/>
      <c r="K30" s="129"/>
    </row>
    <row r="31" spans="1:12" ht="23.25" customHeight="1" x14ac:dyDescent="0.3">
      <c r="D31" s="93"/>
      <c r="E31" s="107"/>
      <c r="F31" s="8"/>
      <c r="G31" s="131" t="s">
        <v>131</v>
      </c>
      <c r="H31" s="131"/>
      <c r="I31" s="131"/>
      <c r="J31" s="115"/>
    </row>
    <row r="32" spans="1:12" ht="23.25" customHeight="1" x14ac:dyDescent="0.3">
      <c r="C32" s="4" t="s">
        <v>160</v>
      </c>
      <c r="F32" s="8"/>
      <c r="G32" s="4"/>
      <c r="H32" s="8"/>
      <c r="I32" s="4"/>
      <c r="K32" s="86"/>
    </row>
    <row r="33" spans="1:14" ht="23.25" customHeight="1" x14ac:dyDescent="0.3">
      <c r="C33" s="4" t="s">
        <v>26</v>
      </c>
      <c r="E33" s="86" t="s">
        <v>72</v>
      </c>
      <c r="F33" s="8"/>
      <c r="G33" s="8" t="s">
        <v>28</v>
      </c>
      <c r="I33" s="7"/>
      <c r="J33" s="8"/>
      <c r="K33" s="86" t="s">
        <v>179</v>
      </c>
    </row>
    <row r="34" spans="1:14" ht="23.25" customHeight="1" x14ac:dyDescent="0.3">
      <c r="B34" s="91"/>
      <c r="C34" s="4" t="s">
        <v>27</v>
      </c>
      <c r="E34" s="86" t="s">
        <v>71</v>
      </c>
      <c r="F34" s="8"/>
      <c r="G34" s="4" t="s">
        <v>29</v>
      </c>
      <c r="H34" s="8"/>
      <c r="I34" s="4" t="s">
        <v>170</v>
      </c>
      <c r="J34" s="8"/>
      <c r="K34" s="4" t="s">
        <v>34</v>
      </c>
    </row>
    <row r="35" spans="1:14" s="7" customFormat="1" ht="23.25" customHeight="1" x14ac:dyDescent="0.3">
      <c r="A35" s="59"/>
      <c r="B35" s="59"/>
      <c r="C35" s="125" t="s">
        <v>99</v>
      </c>
      <c r="D35" s="125"/>
      <c r="E35" s="125"/>
      <c r="F35" s="125"/>
      <c r="G35" s="125"/>
      <c r="H35" s="125"/>
      <c r="I35" s="125"/>
      <c r="J35" s="125"/>
      <c r="K35" s="125"/>
      <c r="M35" s="59"/>
      <c r="N35" s="59"/>
    </row>
    <row r="36" spans="1:14" s="7" customFormat="1" ht="23.25" customHeight="1" x14ac:dyDescent="0.3">
      <c r="A36" s="1" t="s">
        <v>91</v>
      </c>
      <c r="B36" s="1"/>
      <c r="C36" s="91"/>
      <c r="D36" s="91"/>
      <c r="E36" s="91"/>
      <c r="F36" s="91"/>
      <c r="G36" s="91"/>
      <c r="H36" s="91"/>
      <c r="I36" s="91"/>
      <c r="J36" s="91"/>
      <c r="K36" s="91"/>
      <c r="M36" s="59"/>
      <c r="N36" s="59"/>
    </row>
    <row r="37" spans="1:14" s="7" customFormat="1" ht="23.25" customHeight="1" x14ac:dyDescent="0.3">
      <c r="A37" s="46" t="s">
        <v>92</v>
      </c>
      <c r="B37" s="46"/>
      <c r="C37" s="112">
        <v>6499829661</v>
      </c>
      <c r="D37" s="48"/>
      <c r="E37" s="112">
        <v>1532320430</v>
      </c>
      <c r="F37" s="48"/>
      <c r="G37" s="112">
        <v>366900000</v>
      </c>
      <c r="H37" s="48"/>
      <c r="I37" s="112">
        <v>2885502564</v>
      </c>
      <c r="J37" s="48"/>
      <c r="K37" s="112">
        <f>SUM(C37:I37)</f>
        <v>11284552655</v>
      </c>
      <c r="M37" s="59"/>
      <c r="N37" s="59"/>
    </row>
    <row r="38" spans="1:14" s="7" customFormat="1" ht="23.25" customHeight="1" x14ac:dyDescent="0.3">
      <c r="A38" s="16" t="s">
        <v>237</v>
      </c>
      <c r="B38" s="46"/>
      <c r="C38" s="75"/>
      <c r="D38" s="50"/>
      <c r="E38" s="75"/>
      <c r="F38" s="50"/>
      <c r="G38" s="75"/>
      <c r="H38" s="50"/>
      <c r="I38" s="75"/>
      <c r="J38" s="50"/>
      <c r="K38" s="75"/>
      <c r="M38" s="59"/>
      <c r="N38" s="59"/>
    </row>
    <row r="39" spans="1:14" s="7" customFormat="1" ht="23.25" customHeight="1" x14ac:dyDescent="0.3">
      <c r="A39" s="47" t="s">
        <v>177</v>
      </c>
      <c r="B39" s="113"/>
      <c r="C39" s="49">
        <v>0</v>
      </c>
      <c r="D39" s="50"/>
      <c r="E39" s="49">
        <v>0</v>
      </c>
      <c r="F39" s="50"/>
      <c r="G39" s="49">
        <v>0</v>
      </c>
      <c r="H39" s="50"/>
      <c r="I39" s="49">
        <v>321497990</v>
      </c>
      <c r="J39" s="50"/>
      <c r="K39" s="49">
        <f>SUM(C39:I39)</f>
        <v>321497990</v>
      </c>
      <c r="M39" s="59"/>
      <c r="N39" s="59"/>
    </row>
    <row r="40" spans="1:14" s="7" customFormat="1" ht="23.25" customHeight="1" x14ac:dyDescent="0.3">
      <c r="A40" s="16" t="s">
        <v>238</v>
      </c>
      <c r="B40" s="113"/>
      <c r="C40" s="44">
        <v>0</v>
      </c>
      <c r="D40" s="48"/>
      <c r="E40" s="44">
        <v>0</v>
      </c>
      <c r="F40" s="48"/>
      <c r="G40" s="44">
        <v>0</v>
      </c>
      <c r="H40" s="48"/>
      <c r="I40" s="44">
        <f>SUM(I39)</f>
        <v>321497990</v>
      </c>
      <c r="J40" s="48"/>
      <c r="K40" s="44">
        <f>SUM(C40:I40)</f>
        <v>321497990</v>
      </c>
      <c r="M40" s="59"/>
      <c r="N40" s="59"/>
    </row>
    <row r="41" spans="1:14" ht="19.149999999999999" customHeight="1" x14ac:dyDescent="0.3">
      <c r="A41" s="47"/>
      <c r="B41" s="113"/>
      <c r="C41" s="75"/>
      <c r="D41" s="50"/>
      <c r="E41" s="75"/>
      <c r="F41" s="50"/>
      <c r="G41" s="75"/>
      <c r="H41" s="50"/>
      <c r="I41" s="75"/>
      <c r="J41" s="50"/>
      <c r="K41" s="75"/>
      <c r="L41" s="12"/>
    </row>
    <row r="42" spans="1:14" ht="19.149999999999999" customHeight="1" x14ac:dyDescent="0.3">
      <c r="A42" s="47" t="s">
        <v>60</v>
      </c>
      <c r="B42" s="113">
        <v>20</v>
      </c>
      <c r="C42" s="75">
        <v>0</v>
      </c>
      <c r="D42" s="50"/>
      <c r="E42" s="75">
        <v>0</v>
      </c>
      <c r="F42" s="50"/>
      <c r="G42" s="75">
        <v>16100000</v>
      </c>
      <c r="H42" s="50"/>
      <c r="I42" s="75">
        <f>-G42</f>
        <v>-16100000</v>
      </c>
      <c r="J42" s="50"/>
      <c r="K42" s="75">
        <f>SUM(C42:I42)</f>
        <v>0</v>
      </c>
      <c r="L42" s="12"/>
    </row>
    <row r="43" spans="1:14" s="7" customFormat="1" ht="23.25" customHeight="1" thickBot="1" x14ac:dyDescent="0.35">
      <c r="A43" s="16" t="s">
        <v>93</v>
      </c>
      <c r="B43" s="16"/>
      <c r="C43" s="52">
        <f>C40+C37</f>
        <v>6499829661</v>
      </c>
      <c r="D43" s="48"/>
      <c r="E43" s="52">
        <f>E37+E40</f>
        <v>1532320430</v>
      </c>
      <c r="F43" s="48"/>
      <c r="G43" s="52">
        <f>G37+G40+G42</f>
        <v>383000000</v>
      </c>
      <c r="H43" s="48"/>
      <c r="I43" s="52">
        <f>I37+I40+I42</f>
        <v>3190900554</v>
      </c>
      <c r="J43" s="48"/>
      <c r="K43" s="52">
        <f>K37+K40</f>
        <v>11606050645</v>
      </c>
      <c r="M43" s="59"/>
      <c r="N43" s="59"/>
    </row>
    <row r="44" spans="1:14" s="7" customFormat="1" ht="23.25" customHeight="1" thickTop="1" x14ac:dyDescent="0.3">
      <c r="A44" s="5"/>
      <c r="B44" s="5"/>
      <c r="C44" s="59"/>
      <c r="E44" s="55"/>
      <c r="G44" s="59"/>
      <c r="I44" s="59"/>
      <c r="K44" s="55"/>
      <c r="M44" s="59"/>
      <c r="N44" s="59"/>
    </row>
  </sheetData>
  <mergeCells count="6">
    <mergeCell ref="C35:K35"/>
    <mergeCell ref="C4:K4"/>
    <mergeCell ref="G5:I5"/>
    <mergeCell ref="C9:K9"/>
    <mergeCell ref="C30:K30"/>
    <mergeCell ref="G31:I31"/>
  </mergeCells>
  <pageMargins left="0.8" right="0.8" top="0.48" bottom="0.5" header="0.5" footer="0.5"/>
  <pageSetup paperSize="9" scale="92" firstPageNumber="13" fitToHeight="0" orientation="landscape" useFirstPageNumber="1" r:id="rId1"/>
  <headerFooter alignWithMargins="0">
    <oddFooter>&amp;L&amp;"Times New Roman,Regular"&amp;11   The accompanying notes form an integral part of the financial statements.
&amp;C&amp;"Times New Roman,Regular"&amp;11&amp;P</oddFooter>
  </headerFooter>
  <rowBreaks count="1" manualBreakCount="1">
    <brk id="26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1EF13-D084-46D0-9553-2E6C542C98D3}">
  <sheetPr>
    <pageSetUpPr fitToPage="1"/>
  </sheetPr>
  <dimension ref="A1:J106"/>
  <sheetViews>
    <sheetView view="pageBreakPreview" zoomScale="85" zoomScaleNormal="85" zoomScaleSheetLayoutView="85" workbookViewId="0">
      <selection activeCell="A37" sqref="A37"/>
    </sheetView>
  </sheetViews>
  <sheetFormatPr defaultColWidth="35" defaultRowHeight="19.5" customHeight="1" x14ac:dyDescent="0.3"/>
  <cols>
    <col min="1" max="1" width="60.09765625" style="59" customWidth="1"/>
    <col min="2" max="2" width="4.8984375" style="6" customWidth="1"/>
    <col min="3" max="3" width="1.3984375" style="59" customWidth="1"/>
    <col min="4" max="4" width="16.19921875" style="39" customWidth="1"/>
    <col min="5" max="5" width="1.3984375" style="59" customWidth="1"/>
    <col min="6" max="6" width="17.3984375" style="59" bestFit="1" customWidth="1"/>
    <col min="7" max="7" width="1.3984375" style="59" customWidth="1"/>
    <col min="8" max="8" width="18" style="59" bestFit="1" customWidth="1"/>
    <col min="9" max="9" width="1.3984375" style="59" customWidth="1"/>
    <col min="10" max="10" width="18.09765625" style="59" bestFit="1" customWidth="1"/>
    <col min="11" max="11" width="10.3984375" style="59" customWidth="1"/>
    <col min="12" max="16384" width="35" style="59"/>
  </cols>
  <sheetData>
    <row r="1" spans="1:10" s="27" customFormat="1" ht="19.5" customHeight="1" x14ac:dyDescent="0.4">
      <c r="A1" s="28" t="s">
        <v>97</v>
      </c>
      <c r="B1" s="37"/>
    </row>
    <row r="2" spans="1:10" s="29" customFormat="1" ht="19.5" customHeight="1" x14ac:dyDescent="0.35">
      <c r="A2" s="92" t="s">
        <v>66</v>
      </c>
      <c r="B2" s="36"/>
    </row>
    <row r="3" spans="1:10" ht="19.5" customHeight="1" x14ac:dyDescent="0.3">
      <c r="A3" s="1"/>
      <c r="D3" s="59"/>
    </row>
    <row r="4" spans="1:10" ht="19.5" customHeight="1" x14ac:dyDescent="0.3">
      <c r="A4" s="1"/>
      <c r="D4" s="123" t="s">
        <v>41</v>
      </c>
      <c r="E4" s="123"/>
      <c r="F4" s="123"/>
      <c r="H4" s="123" t="s">
        <v>42</v>
      </c>
      <c r="I4" s="123"/>
      <c r="J4" s="123"/>
    </row>
    <row r="5" spans="1:10" ht="19.5" customHeight="1" x14ac:dyDescent="0.3">
      <c r="A5" s="5"/>
      <c r="B5" s="91"/>
      <c r="C5" s="4"/>
      <c r="D5" s="122" t="s">
        <v>98</v>
      </c>
      <c r="E5" s="122"/>
      <c r="F5" s="122"/>
      <c r="G5" s="90"/>
      <c r="H5" s="122" t="s">
        <v>98</v>
      </c>
      <c r="I5" s="122"/>
      <c r="J5" s="122"/>
    </row>
    <row r="6" spans="1:10" ht="19.5" customHeight="1" x14ac:dyDescent="0.3">
      <c r="A6" s="5"/>
      <c r="B6" s="91"/>
      <c r="C6" s="4"/>
      <c r="D6" s="124" t="s">
        <v>64</v>
      </c>
      <c r="E6" s="124"/>
      <c r="F6" s="124"/>
      <c r="G6" s="90"/>
      <c r="H6" s="126" t="s">
        <v>64</v>
      </c>
      <c r="I6" s="126"/>
      <c r="J6" s="126"/>
    </row>
    <row r="7" spans="1:10" ht="19.5" customHeight="1" x14ac:dyDescent="0.3">
      <c r="A7" s="1"/>
      <c r="B7" s="91"/>
      <c r="C7" s="91"/>
      <c r="D7" s="4">
        <v>2019</v>
      </c>
      <c r="E7" s="4"/>
      <c r="F7" s="4">
        <v>2018</v>
      </c>
      <c r="G7" s="4"/>
      <c r="H7" s="4">
        <v>2019</v>
      </c>
      <c r="I7" s="4"/>
      <c r="J7" s="4">
        <v>2018</v>
      </c>
    </row>
    <row r="8" spans="1:10" ht="19.5" customHeight="1" x14ac:dyDescent="0.3">
      <c r="A8" s="5"/>
      <c r="B8" s="91"/>
      <c r="C8" s="4"/>
      <c r="D8" s="125" t="s">
        <v>99</v>
      </c>
      <c r="E8" s="125"/>
      <c r="F8" s="125"/>
      <c r="G8" s="125"/>
      <c r="H8" s="125"/>
      <c r="I8" s="125"/>
      <c r="J8" s="125"/>
    </row>
    <row r="9" spans="1:10" ht="19.5" customHeight="1" x14ac:dyDescent="0.3">
      <c r="A9" s="53" t="s">
        <v>35</v>
      </c>
      <c r="B9" s="91"/>
      <c r="C9" s="4"/>
      <c r="D9" s="12"/>
      <c r="E9" s="17"/>
      <c r="F9" s="17"/>
      <c r="G9" s="17"/>
      <c r="H9" s="17"/>
      <c r="I9" s="17"/>
      <c r="J9" s="17"/>
    </row>
    <row r="10" spans="1:10" ht="19.5" customHeight="1" x14ac:dyDescent="0.3">
      <c r="A10" s="26" t="s">
        <v>146</v>
      </c>
      <c r="B10" s="91"/>
      <c r="C10" s="4"/>
      <c r="D10" s="75">
        <v>1354121816</v>
      </c>
      <c r="E10" s="55"/>
      <c r="F10" s="55">
        <v>507339441</v>
      </c>
      <c r="G10" s="55"/>
      <c r="H10" s="75">
        <v>321497990</v>
      </c>
      <c r="I10" s="55"/>
      <c r="J10" s="55">
        <v>172477629</v>
      </c>
    </row>
    <row r="11" spans="1:10" ht="19.5" customHeight="1" x14ac:dyDescent="0.3">
      <c r="A11" s="6" t="s">
        <v>233</v>
      </c>
      <c r="B11" s="91"/>
      <c r="C11" s="4"/>
      <c r="D11" s="75"/>
      <c r="E11" s="55"/>
      <c r="F11" s="55"/>
      <c r="G11" s="55"/>
      <c r="H11" s="75"/>
      <c r="I11" s="55"/>
      <c r="J11" s="55"/>
    </row>
    <row r="12" spans="1:10" ht="19.5" customHeight="1" x14ac:dyDescent="0.3">
      <c r="A12" s="59" t="s">
        <v>74</v>
      </c>
      <c r="B12" s="91"/>
      <c r="C12" s="4"/>
      <c r="D12" s="75">
        <v>391588749</v>
      </c>
      <c r="E12" s="55"/>
      <c r="F12" s="55">
        <v>220301041</v>
      </c>
      <c r="G12" s="55"/>
      <c r="H12" s="75">
        <v>70502864</v>
      </c>
      <c r="I12" s="55"/>
      <c r="J12" s="55">
        <v>69757921</v>
      </c>
    </row>
    <row r="13" spans="1:10" ht="19.5" customHeight="1" x14ac:dyDescent="0.3">
      <c r="A13" s="59" t="s">
        <v>36</v>
      </c>
      <c r="B13" s="91"/>
      <c r="C13" s="4"/>
      <c r="D13" s="75">
        <v>281162070</v>
      </c>
      <c r="E13" s="55"/>
      <c r="F13" s="55">
        <v>378239044</v>
      </c>
      <c r="G13" s="55"/>
      <c r="H13" s="75">
        <v>251491703</v>
      </c>
      <c r="I13" s="55"/>
      <c r="J13" s="55">
        <v>295608270</v>
      </c>
    </row>
    <row r="14" spans="1:10" ht="19.5" customHeight="1" x14ac:dyDescent="0.3">
      <c r="A14" s="59" t="s">
        <v>94</v>
      </c>
      <c r="B14" s="91"/>
      <c r="C14" s="4"/>
      <c r="D14" s="75">
        <v>11377594</v>
      </c>
      <c r="E14" s="55"/>
      <c r="F14" s="55">
        <v>14240649</v>
      </c>
      <c r="G14" s="55"/>
      <c r="H14" s="75">
        <v>3148105</v>
      </c>
      <c r="I14" s="55"/>
      <c r="J14" s="55">
        <v>4051495</v>
      </c>
    </row>
    <row r="15" spans="1:10" ht="19.5" customHeight="1" x14ac:dyDescent="0.3">
      <c r="A15" s="59" t="s">
        <v>220</v>
      </c>
      <c r="B15" s="91"/>
      <c r="C15" s="4"/>
      <c r="D15" s="75">
        <v>-7080689</v>
      </c>
      <c r="E15" s="55"/>
      <c r="F15" s="55">
        <v>1986187</v>
      </c>
      <c r="G15" s="55"/>
      <c r="H15" s="55">
        <v>-5738040</v>
      </c>
      <c r="I15" s="55"/>
      <c r="J15" s="55">
        <v>1016186</v>
      </c>
    </row>
    <row r="16" spans="1:10" ht="19.5" customHeight="1" x14ac:dyDescent="0.3">
      <c r="A16" s="59" t="s">
        <v>138</v>
      </c>
      <c r="B16" s="91"/>
      <c r="C16" s="4"/>
      <c r="D16" s="75">
        <v>-713477471</v>
      </c>
      <c r="E16" s="55"/>
      <c r="F16" s="55">
        <v>-277045750</v>
      </c>
      <c r="G16" s="55"/>
      <c r="H16" s="75">
        <v>-103678287</v>
      </c>
      <c r="I16" s="55"/>
      <c r="J16" s="55">
        <v>-235111015</v>
      </c>
    </row>
    <row r="17" spans="1:10" ht="19.5" customHeight="1" x14ac:dyDescent="0.3">
      <c r="A17" s="59" t="s">
        <v>184</v>
      </c>
      <c r="B17" s="91"/>
      <c r="C17" s="4"/>
      <c r="D17" s="75">
        <v>8378292</v>
      </c>
      <c r="E17" s="55"/>
      <c r="F17" s="55">
        <v>8642770</v>
      </c>
      <c r="G17" s="55"/>
      <c r="H17" s="55">
        <v>0</v>
      </c>
      <c r="I17" s="55"/>
      <c r="J17" s="55">
        <v>0</v>
      </c>
    </row>
    <row r="18" spans="1:10" ht="19.5" customHeight="1" x14ac:dyDescent="0.3">
      <c r="A18" s="59" t="s">
        <v>185</v>
      </c>
      <c r="B18" s="91"/>
      <c r="C18" s="4"/>
      <c r="D18" s="75">
        <v>-1888722</v>
      </c>
      <c r="E18" s="55"/>
      <c r="F18" s="55">
        <v>0</v>
      </c>
      <c r="G18" s="55"/>
      <c r="H18" s="75">
        <v>-640735</v>
      </c>
      <c r="I18" s="55"/>
      <c r="J18" s="55">
        <v>-2883860</v>
      </c>
    </row>
    <row r="19" spans="1:10" ht="19.5" customHeight="1" x14ac:dyDescent="0.3">
      <c r="A19" s="59" t="s">
        <v>186</v>
      </c>
      <c r="B19" s="91"/>
      <c r="C19" s="4"/>
      <c r="D19" s="75">
        <v>4673969</v>
      </c>
      <c r="E19" s="55"/>
      <c r="F19" s="55">
        <v>2574874</v>
      </c>
      <c r="G19" s="55"/>
      <c r="H19" s="75">
        <v>4098309</v>
      </c>
      <c r="I19" s="55"/>
      <c r="J19" s="55">
        <v>2326523</v>
      </c>
    </row>
    <row r="20" spans="1:10" ht="19.5" customHeight="1" x14ac:dyDescent="0.3">
      <c r="A20" s="59" t="s">
        <v>187</v>
      </c>
      <c r="B20" s="91"/>
      <c r="C20" s="4"/>
      <c r="D20" s="75">
        <v>-234032522</v>
      </c>
      <c r="E20" s="55"/>
      <c r="F20" s="55">
        <v>-198986099</v>
      </c>
      <c r="G20" s="55"/>
      <c r="H20" s="75">
        <v>-154522342</v>
      </c>
      <c r="I20" s="55"/>
      <c r="J20" s="55">
        <v>-115594988</v>
      </c>
    </row>
    <row r="21" spans="1:10" ht="19.5" customHeight="1" x14ac:dyDescent="0.3">
      <c r="A21" s="59" t="s">
        <v>219</v>
      </c>
      <c r="B21" s="91"/>
      <c r="C21" s="4"/>
      <c r="D21" s="75">
        <v>3350620</v>
      </c>
      <c r="E21" s="55"/>
      <c r="F21" s="55">
        <v>3595573</v>
      </c>
      <c r="G21" s="55"/>
      <c r="H21" s="75">
        <v>3350620</v>
      </c>
      <c r="I21" s="55"/>
      <c r="J21" s="55">
        <v>3595572</v>
      </c>
    </row>
    <row r="22" spans="1:10" ht="19.5" customHeight="1" x14ac:dyDescent="0.3">
      <c r="A22" s="59" t="s">
        <v>188</v>
      </c>
      <c r="B22" s="91"/>
      <c r="C22" s="4"/>
      <c r="D22" s="75">
        <v>-71010081</v>
      </c>
      <c r="E22" s="55"/>
      <c r="F22" s="55">
        <v>-90621000</v>
      </c>
      <c r="G22" s="55"/>
      <c r="H22" s="55">
        <v>0</v>
      </c>
      <c r="I22" s="55"/>
      <c r="J22" s="55">
        <v>0</v>
      </c>
    </row>
    <row r="23" spans="1:10" ht="19.5" customHeight="1" x14ac:dyDescent="0.3">
      <c r="A23" s="59" t="s">
        <v>189</v>
      </c>
      <c r="B23" s="91"/>
      <c r="C23" s="4"/>
      <c r="D23" s="75">
        <v>4593544</v>
      </c>
      <c r="E23" s="55"/>
      <c r="F23" s="55">
        <v>262529896</v>
      </c>
      <c r="G23" s="55"/>
      <c r="H23" s="55">
        <v>0</v>
      </c>
      <c r="I23" s="55"/>
      <c r="J23" s="55">
        <v>0</v>
      </c>
    </row>
    <row r="24" spans="1:10" ht="19.5" customHeight="1" x14ac:dyDescent="0.3">
      <c r="A24" s="59" t="s">
        <v>218</v>
      </c>
      <c r="B24" s="91"/>
      <c r="C24" s="4"/>
      <c r="D24" s="75">
        <v>0</v>
      </c>
      <c r="E24" s="55">
        <v>0</v>
      </c>
      <c r="F24" s="55">
        <v>0</v>
      </c>
      <c r="G24" s="55">
        <v>0</v>
      </c>
      <c r="H24" s="55">
        <v>-52992971</v>
      </c>
      <c r="I24" s="55"/>
      <c r="J24" s="55">
        <v>0</v>
      </c>
    </row>
    <row r="25" spans="1:10" ht="19.5" customHeight="1" x14ac:dyDescent="0.3">
      <c r="A25" s="59" t="s">
        <v>139</v>
      </c>
      <c r="B25" s="91"/>
      <c r="C25" s="4"/>
      <c r="D25" s="49">
        <v>-132717517</v>
      </c>
      <c r="E25" s="55"/>
      <c r="F25" s="77">
        <v>-261588764</v>
      </c>
      <c r="G25" s="55"/>
      <c r="H25" s="49">
        <v>-271199927</v>
      </c>
      <c r="I25" s="55"/>
      <c r="J25" s="77">
        <v>-252961364</v>
      </c>
    </row>
    <row r="26" spans="1:10" ht="19.5" customHeight="1" x14ac:dyDescent="0.3">
      <c r="B26" s="91"/>
      <c r="C26" s="4"/>
      <c r="D26" s="75"/>
      <c r="E26" s="55"/>
      <c r="F26" s="75"/>
      <c r="G26" s="55"/>
      <c r="H26" s="75"/>
      <c r="I26" s="55"/>
      <c r="J26" s="75"/>
    </row>
    <row r="27" spans="1:10" ht="19.5" customHeight="1" x14ac:dyDescent="0.3">
      <c r="A27" s="6" t="s">
        <v>190</v>
      </c>
      <c r="B27" s="91"/>
      <c r="C27" s="4"/>
      <c r="D27" s="13"/>
      <c r="E27" s="17"/>
      <c r="F27" s="13"/>
      <c r="G27" s="17"/>
      <c r="H27" s="13"/>
      <c r="I27" s="17"/>
      <c r="J27" s="13"/>
    </row>
    <row r="28" spans="1:10" ht="19.5" customHeight="1" x14ac:dyDescent="0.3">
      <c r="A28" s="26" t="s">
        <v>2</v>
      </c>
      <c r="B28" s="91"/>
      <c r="C28" s="4"/>
      <c r="D28" s="75">
        <v>-2327802</v>
      </c>
      <c r="E28" s="55"/>
      <c r="F28" s="55">
        <v>-4209193</v>
      </c>
      <c r="G28" s="55"/>
      <c r="H28" s="75">
        <v>-21741835</v>
      </c>
      <c r="I28" s="55"/>
      <c r="J28" s="55">
        <v>19422445</v>
      </c>
    </row>
    <row r="29" spans="1:10" ht="19.5" customHeight="1" x14ac:dyDescent="0.3">
      <c r="A29" s="26" t="s">
        <v>61</v>
      </c>
      <c r="B29" s="91"/>
      <c r="C29" s="4"/>
      <c r="D29" s="75">
        <v>-107910472</v>
      </c>
      <c r="E29" s="55"/>
      <c r="F29" s="55">
        <v>-22629317</v>
      </c>
      <c r="G29" s="55"/>
      <c r="H29" s="75">
        <v>-176899079</v>
      </c>
      <c r="I29" s="55"/>
      <c r="J29" s="55">
        <v>-54556583</v>
      </c>
    </row>
    <row r="30" spans="1:10" ht="19.5" customHeight="1" x14ac:dyDescent="0.3">
      <c r="A30" s="26" t="s">
        <v>191</v>
      </c>
      <c r="B30" s="91"/>
      <c r="C30" s="4"/>
      <c r="D30" s="75">
        <v>56301411</v>
      </c>
      <c r="E30" s="55"/>
      <c r="F30" s="55">
        <v>108138663</v>
      </c>
      <c r="G30" s="55"/>
      <c r="H30" s="55">
        <v>0</v>
      </c>
      <c r="I30" s="55"/>
      <c r="J30" s="55">
        <v>0</v>
      </c>
    </row>
    <row r="31" spans="1:10" ht="19.5" customHeight="1" x14ac:dyDescent="0.3">
      <c r="A31" s="26" t="s">
        <v>3</v>
      </c>
      <c r="B31" s="91"/>
      <c r="C31" s="4"/>
      <c r="D31" s="75">
        <v>355572148</v>
      </c>
      <c r="E31" s="55"/>
      <c r="F31" s="55">
        <v>-6389197</v>
      </c>
      <c r="G31" s="55"/>
      <c r="H31" s="75">
        <v>239072570</v>
      </c>
      <c r="I31" s="55"/>
      <c r="J31" s="55">
        <v>-7403077</v>
      </c>
    </row>
    <row r="32" spans="1:10" ht="19.5" customHeight="1" x14ac:dyDescent="0.3">
      <c r="A32" s="26" t="s">
        <v>11</v>
      </c>
      <c r="B32" s="91"/>
      <c r="C32" s="4"/>
      <c r="D32" s="75">
        <v>16134787</v>
      </c>
      <c r="E32" s="55"/>
      <c r="F32" s="55">
        <v>-9722299</v>
      </c>
      <c r="G32" s="55"/>
      <c r="H32" s="75">
        <v>7795092</v>
      </c>
      <c r="I32" s="55"/>
      <c r="J32" s="55">
        <v>-1342462</v>
      </c>
    </row>
    <row r="33" spans="1:10" ht="19.5" customHeight="1" x14ac:dyDescent="0.3">
      <c r="A33" s="26" t="s">
        <v>192</v>
      </c>
      <c r="B33" s="91"/>
      <c r="C33" s="4"/>
      <c r="D33" s="75">
        <v>-90883886</v>
      </c>
      <c r="E33" s="55"/>
      <c r="F33" s="55">
        <v>-360449989</v>
      </c>
      <c r="G33" s="55"/>
      <c r="H33" s="75">
        <v>3346768</v>
      </c>
      <c r="I33" s="55"/>
      <c r="J33" s="55">
        <v>120540080</v>
      </c>
    </row>
    <row r="34" spans="1:10" ht="19.5" customHeight="1" x14ac:dyDescent="0.3">
      <c r="A34" s="26" t="s">
        <v>56</v>
      </c>
      <c r="B34" s="91"/>
      <c r="C34" s="4"/>
      <c r="D34" s="75">
        <v>-477693559</v>
      </c>
      <c r="E34" s="55"/>
      <c r="F34" s="55">
        <v>239638189</v>
      </c>
      <c r="G34" s="55"/>
      <c r="H34" s="75">
        <v>-68240798</v>
      </c>
      <c r="I34" s="55"/>
      <c r="J34" s="55">
        <v>-145388703</v>
      </c>
    </row>
    <row r="35" spans="1:10" ht="19.5" customHeight="1" x14ac:dyDescent="0.3">
      <c r="A35" s="26" t="s">
        <v>193</v>
      </c>
      <c r="B35" s="91"/>
      <c r="C35" s="4"/>
      <c r="D35" s="75">
        <v>-31637007</v>
      </c>
      <c r="E35" s="55"/>
      <c r="F35" s="55">
        <v>-20378534</v>
      </c>
      <c r="G35" s="55"/>
      <c r="H35" s="75">
        <v>165851</v>
      </c>
      <c r="I35" s="55"/>
      <c r="J35" s="55">
        <v>-585133</v>
      </c>
    </row>
    <row r="36" spans="1:10" ht="19.5" customHeight="1" x14ac:dyDescent="0.3">
      <c r="A36" s="26" t="s">
        <v>119</v>
      </c>
      <c r="B36" s="91"/>
      <c r="C36" s="4"/>
      <c r="D36" s="55">
        <v>-440508</v>
      </c>
      <c r="E36" s="55"/>
      <c r="F36" s="55">
        <v>-35612922</v>
      </c>
      <c r="G36" s="55"/>
      <c r="H36" s="55">
        <v>-640275</v>
      </c>
      <c r="I36" s="55"/>
      <c r="J36" s="55">
        <v>-32483479</v>
      </c>
    </row>
    <row r="37" spans="1:10" ht="19.5" customHeight="1" x14ac:dyDescent="0.3">
      <c r="A37" s="26" t="s">
        <v>239</v>
      </c>
      <c r="B37" s="91"/>
      <c r="C37" s="4"/>
      <c r="D37" s="75">
        <v>-4197815</v>
      </c>
      <c r="E37" s="55"/>
      <c r="F37" s="55">
        <v>-10128071</v>
      </c>
      <c r="G37" s="55"/>
      <c r="H37" s="55">
        <v>0</v>
      </c>
      <c r="I37" s="55"/>
      <c r="J37" s="55">
        <v>0</v>
      </c>
    </row>
    <row r="38" spans="1:10" ht="19.5" customHeight="1" x14ac:dyDescent="0.3">
      <c r="A38" s="26" t="s">
        <v>16</v>
      </c>
      <c r="B38" s="91"/>
      <c r="C38" s="4"/>
      <c r="D38" s="75">
        <v>-12820275</v>
      </c>
      <c r="E38" s="55"/>
      <c r="F38" s="55">
        <v>-17942851</v>
      </c>
      <c r="G38" s="55"/>
      <c r="H38" s="75">
        <v>-7610330</v>
      </c>
      <c r="I38" s="55"/>
      <c r="J38" s="55">
        <v>-13115989</v>
      </c>
    </row>
    <row r="39" spans="1:10" s="7" customFormat="1" ht="19.5" customHeight="1" x14ac:dyDescent="0.3">
      <c r="A39" s="115" t="s">
        <v>194</v>
      </c>
      <c r="B39" s="9"/>
      <c r="C39" s="8"/>
      <c r="D39" s="95">
        <v>-2828376</v>
      </c>
      <c r="E39" s="95"/>
      <c r="F39" s="95">
        <v>-501754</v>
      </c>
      <c r="G39" s="95"/>
      <c r="H39" s="95">
        <v>-2828376</v>
      </c>
      <c r="I39" s="95"/>
      <c r="J39" s="95">
        <v>-501754</v>
      </c>
    </row>
    <row r="40" spans="1:10" ht="19.5" customHeight="1" x14ac:dyDescent="0.3">
      <c r="A40" s="26" t="s">
        <v>116</v>
      </c>
      <c r="B40" s="91"/>
      <c r="C40" s="4"/>
      <c r="D40" s="75">
        <v>37778815</v>
      </c>
      <c r="E40" s="55"/>
      <c r="F40" s="55">
        <v>92477484</v>
      </c>
      <c r="G40" s="55"/>
      <c r="H40" s="75">
        <v>-5952149</v>
      </c>
      <c r="I40" s="55"/>
      <c r="J40" s="55">
        <v>13956106</v>
      </c>
    </row>
    <row r="41" spans="1:10" ht="19.5" customHeight="1" x14ac:dyDescent="0.3">
      <c r="A41" s="26" t="s">
        <v>195</v>
      </c>
      <c r="B41" s="91"/>
      <c r="C41" s="4"/>
      <c r="D41" s="75">
        <v>-18025648</v>
      </c>
      <c r="E41" s="55"/>
      <c r="F41" s="55">
        <v>0</v>
      </c>
      <c r="G41" s="55"/>
      <c r="H41" s="75">
        <v>-3306601</v>
      </c>
      <c r="I41" s="55"/>
      <c r="J41" s="55">
        <v>0</v>
      </c>
    </row>
    <row r="42" spans="1:10" ht="19.5" customHeight="1" x14ac:dyDescent="0.3">
      <c r="A42" s="26" t="s">
        <v>20</v>
      </c>
      <c r="B42" s="91"/>
      <c r="C42" s="4"/>
      <c r="D42" s="49">
        <v>-2140000</v>
      </c>
      <c r="E42" s="55"/>
      <c r="F42" s="77">
        <v>7636413</v>
      </c>
      <c r="G42" s="55"/>
      <c r="H42" s="49">
        <v>-2140000</v>
      </c>
      <c r="I42" s="55"/>
      <c r="J42" s="77">
        <v>130236</v>
      </c>
    </row>
    <row r="43" spans="1:10" ht="19.5" customHeight="1" x14ac:dyDescent="0.3">
      <c r="A43" s="26" t="s">
        <v>75</v>
      </c>
      <c r="B43" s="43"/>
      <c r="C43" s="90"/>
      <c r="D43" s="75">
        <f>SUM(D10:D42)</f>
        <v>613921465</v>
      </c>
      <c r="E43" s="55"/>
      <c r="F43" s="75">
        <f>SUM(F10:F42)</f>
        <v>531134484</v>
      </c>
      <c r="G43" s="55"/>
      <c r="H43" s="75">
        <f>SUM(H10:H42)</f>
        <v>26338127</v>
      </c>
      <c r="I43" s="55"/>
      <c r="J43" s="75">
        <f>SUM(J10:J42)</f>
        <v>-159045944</v>
      </c>
    </row>
    <row r="44" spans="1:10" ht="19.5" customHeight="1" x14ac:dyDescent="0.3">
      <c r="A44" s="26" t="s">
        <v>196</v>
      </c>
      <c r="B44" s="91"/>
      <c r="C44" s="4"/>
      <c r="D44" s="75">
        <v>1652139</v>
      </c>
      <c r="E44" s="55"/>
      <c r="F44" s="55">
        <v>8484373</v>
      </c>
      <c r="G44" s="55"/>
      <c r="H44" s="116">
        <v>0</v>
      </c>
      <c r="I44" s="55"/>
      <c r="J44" s="55">
        <v>5289370</v>
      </c>
    </row>
    <row r="45" spans="1:10" ht="19.5" customHeight="1" x14ac:dyDescent="0.3">
      <c r="A45" s="26" t="s">
        <v>197</v>
      </c>
      <c r="B45" s="91"/>
      <c r="C45" s="4"/>
      <c r="D45" s="49">
        <v>-211586542</v>
      </c>
      <c r="E45" s="55"/>
      <c r="F45" s="77">
        <v>-85462458</v>
      </c>
      <c r="G45" s="55"/>
      <c r="H45" s="49">
        <v>-24756354</v>
      </c>
      <c r="I45" s="55"/>
      <c r="J45" s="77">
        <v>-9349963</v>
      </c>
    </row>
    <row r="46" spans="1:10" ht="19.5" customHeight="1" x14ac:dyDescent="0.3">
      <c r="A46" s="46" t="s">
        <v>198</v>
      </c>
      <c r="B46" s="43"/>
      <c r="C46" s="90"/>
      <c r="D46" s="114">
        <f>SUM(D43:D45)</f>
        <v>403987062</v>
      </c>
      <c r="E46" s="97"/>
      <c r="F46" s="114">
        <f>SUM(F43:F45)</f>
        <v>454156399</v>
      </c>
      <c r="G46" s="97"/>
      <c r="H46" s="114">
        <f>SUM(H43:H45)</f>
        <v>1581773</v>
      </c>
      <c r="I46" s="97"/>
      <c r="J46" s="117">
        <f>SUM(J43:J45)</f>
        <v>-163106537</v>
      </c>
    </row>
    <row r="47" spans="1:10" s="27" customFormat="1" ht="19.5" customHeight="1" x14ac:dyDescent="0.4">
      <c r="A47" s="28" t="s">
        <v>97</v>
      </c>
      <c r="B47" s="37"/>
    </row>
    <row r="48" spans="1:10" s="29" customFormat="1" ht="19.5" customHeight="1" x14ac:dyDescent="0.35">
      <c r="A48" s="92" t="s">
        <v>66</v>
      </c>
      <c r="B48" s="36"/>
    </row>
    <row r="49" spans="1:10" ht="19.5" customHeight="1" x14ac:dyDescent="0.3">
      <c r="A49" s="1"/>
      <c r="D49" s="59"/>
    </row>
    <row r="50" spans="1:10" ht="19.5" customHeight="1" x14ac:dyDescent="0.3">
      <c r="A50" s="1"/>
      <c r="D50" s="123" t="s">
        <v>41</v>
      </c>
      <c r="E50" s="123"/>
      <c r="F50" s="123"/>
      <c r="H50" s="123" t="s">
        <v>42</v>
      </c>
      <c r="I50" s="123"/>
      <c r="J50" s="123"/>
    </row>
    <row r="51" spans="1:10" ht="19.5" customHeight="1" x14ac:dyDescent="0.3">
      <c r="A51" s="5"/>
      <c r="B51" s="91"/>
      <c r="C51" s="4"/>
      <c r="D51" s="122" t="s">
        <v>98</v>
      </c>
      <c r="E51" s="122"/>
      <c r="F51" s="122"/>
      <c r="G51" s="90"/>
      <c r="H51" s="122" t="s">
        <v>98</v>
      </c>
      <c r="I51" s="122"/>
      <c r="J51" s="122"/>
    </row>
    <row r="52" spans="1:10" ht="19.5" customHeight="1" x14ac:dyDescent="0.3">
      <c r="A52" s="5"/>
      <c r="B52" s="91"/>
      <c r="C52" s="4"/>
      <c r="D52" s="124" t="s">
        <v>64</v>
      </c>
      <c r="E52" s="124"/>
      <c r="F52" s="124"/>
      <c r="G52" s="90"/>
      <c r="H52" s="126" t="s">
        <v>64</v>
      </c>
      <c r="I52" s="126"/>
      <c r="J52" s="126"/>
    </row>
    <row r="53" spans="1:10" ht="19.5" customHeight="1" x14ac:dyDescent="0.3">
      <c r="A53" s="1"/>
      <c r="B53" s="91"/>
      <c r="C53" s="91"/>
      <c r="D53" s="4">
        <v>2019</v>
      </c>
      <c r="E53" s="4"/>
      <c r="F53" s="4">
        <v>2018</v>
      </c>
      <c r="G53" s="4"/>
      <c r="H53" s="4">
        <v>2019</v>
      </c>
      <c r="I53" s="4"/>
      <c r="J53" s="4">
        <v>2018</v>
      </c>
    </row>
    <row r="54" spans="1:10" ht="19.5" customHeight="1" x14ac:dyDescent="0.3">
      <c r="A54" s="5"/>
      <c r="B54" s="91"/>
      <c r="C54" s="4"/>
      <c r="D54" s="125" t="s">
        <v>99</v>
      </c>
      <c r="E54" s="125"/>
      <c r="F54" s="125"/>
      <c r="G54" s="125"/>
      <c r="H54" s="125"/>
      <c r="I54" s="125"/>
      <c r="J54" s="125"/>
    </row>
    <row r="55" spans="1:10" ht="19.5" customHeight="1" x14ac:dyDescent="0.3">
      <c r="A55" s="53" t="s">
        <v>39</v>
      </c>
      <c r="B55" s="91"/>
      <c r="C55" s="4"/>
      <c r="D55" s="12"/>
      <c r="E55" s="17"/>
      <c r="F55" s="17"/>
      <c r="G55" s="17"/>
      <c r="H55" s="17"/>
      <c r="I55" s="17"/>
      <c r="J55" s="17"/>
    </row>
    <row r="56" spans="1:10" ht="19.5" customHeight="1" x14ac:dyDescent="0.3">
      <c r="A56" s="26" t="s">
        <v>100</v>
      </c>
      <c r="B56" s="91"/>
      <c r="C56" s="4"/>
      <c r="D56" s="55">
        <v>0</v>
      </c>
      <c r="E56" s="55"/>
      <c r="F56" s="55">
        <v>0</v>
      </c>
      <c r="G56" s="55"/>
      <c r="H56" s="55">
        <v>-216614464</v>
      </c>
      <c r="I56" s="55"/>
      <c r="J56" s="55">
        <v>-90543315</v>
      </c>
    </row>
    <row r="57" spans="1:10" ht="19.5" customHeight="1" x14ac:dyDescent="0.3">
      <c r="A57" s="26" t="s">
        <v>201</v>
      </c>
      <c r="B57" s="91"/>
      <c r="C57" s="4"/>
      <c r="D57" s="75">
        <v>-2504493</v>
      </c>
      <c r="E57" s="55"/>
      <c r="F57" s="55">
        <v>-132000000</v>
      </c>
      <c r="G57" s="55"/>
      <c r="H57" s="55">
        <v>-278275274</v>
      </c>
      <c r="I57" s="55"/>
      <c r="J57" s="55">
        <v>-90472871</v>
      </c>
    </row>
    <row r="58" spans="1:10" ht="19.5" customHeight="1" x14ac:dyDescent="0.3">
      <c r="A58" s="26" t="s">
        <v>204</v>
      </c>
      <c r="B58" s="91"/>
      <c r="C58" s="4"/>
      <c r="D58" s="75">
        <v>865188</v>
      </c>
      <c r="E58" s="55"/>
      <c r="F58" s="55">
        <v>137429618</v>
      </c>
      <c r="G58" s="55"/>
      <c r="H58" s="55">
        <v>412247475</v>
      </c>
      <c r="I58" s="55"/>
      <c r="J58" s="55">
        <v>88160282</v>
      </c>
    </row>
    <row r="59" spans="1:10" ht="19.5" customHeight="1" x14ac:dyDescent="0.3">
      <c r="A59" s="26" t="s">
        <v>203</v>
      </c>
      <c r="B59" s="91"/>
      <c r="C59" s="4"/>
      <c r="D59" s="75">
        <v>52992967</v>
      </c>
      <c r="E59" s="55"/>
      <c r="F59" s="55">
        <v>0</v>
      </c>
      <c r="G59" s="55"/>
      <c r="H59" s="55">
        <v>52992971</v>
      </c>
      <c r="I59" s="55"/>
      <c r="J59" s="55">
        <v>0</v>
      </c>
    </row>
    <row r="60" spans="1:10" ht="19.5" customHeight="1" x14ac:dyDescent="0.3">
      <c r="A60" s="26" t="s">
        <v>223</v>
      </c>
      <c r="B60" s="91"/>
      <c r="C60" s="4"/>
      <c r="D60" s="75">
        <v>0</v>
      </c>
      <c r="E60" s="55"/>
      <c r="F60" s="55">
        <v>0</v>
      </c>
      <c r="G60" s="55"/>
      <c r="H60" s="55">
        <v>-800000000</v>
      </c>
      <c r="I60" s="55"/>
      <c r="J60" s="55">
        <v>0</v>
      </c>
    </row>
    <row r="61" spans="1:10" ht="19.5" customHeight="1" x14ac:dyDescent="0.3">
      <c r="A61" s="26" t="s">
        <v>202</v>
      </c>
      <c r="B61" s="91"/>
      <c r="C61" s="4"/>
      <c r="D61" s="55">
        <v>0</v>
      </c>
      <c r="E61" s="55"/>
      <c r="F61" s="55">
        <v>53135405</v>
      </c>
      <c r="G61" s="55"/>
      <c r="H61" s="55">
        <v>0</v>
      </c>
      <c r="I61" s="55"/>
      <c r="J61" s="55">
        <v>53135405</v>
      </c>
    </row>
    <row r="62" spans="1:10" ht="19.5" customHeight="1" x14ac:dyDescent="0.3">
      <c r="A62" s="26" t="s">
        <v>76</v>
      </c>
      <c r="B62" s="91"/>
      <c r="C62" s="4"/>
      <c r="D62" s="75">
        <v>-2122034</v>
      </c>
      <c r="E62" s="55"/>
      <c r="F62" s="55">
        <v>-10838249</v>
      </c>
      <c r="G62" s="55"/>
      <c r="H62" s="55">
        <v>-2042779</v>
      </c>
      <c r="I62" s="55"/>
      <c r="J62" s="55">
        <v>-4414936</v>
      </c>
    </row>
    <row r="63" spans="1:10" ht="19.5" customHeight="1" x14ac:dyDescent="0.3">
      <c r="A63" s="26" t="s">
        <v>199</v>
      </c>
      <c r="B63" s="91"/>
      <c r="C63" s="4"/>
      <c r="D63" s="75">
        <v>4057355</v>
      </c>
      <c r="E63" s="55"/>
      <c r="F63" s="55">
        <v>0</v>
      </c>
      <c r="G63" s="55"/>
      <c r="H63" s="55">
        <v>1766941</v>
      </c>
      <c r="I63" s="55"/>
      <c r="J63" s="55">
        <v>0</v>
      </c>
    </row>
    <row r="64" spans="1:10" ht="19.5" customHeight="1" x14ac:dyDescent="0.3">
      <c r="A64" s="26" t="s">
        <v>200</v>
      </c>
      <c r="B64" s="91"/>
      <c r="C64" s="4"/>
      <c r="D64" s="75">
        <v>-14877805</v>
      </c>
      <c r="E64" s="55"/>
      <c r="F64" s="55">
        <v>-203709273</v>
      </c>
      <c r="G64" s="55"/>
      <c r="H64" s="55">
        <v>-11786473</v>
      </c>
      <c r="I64" s="55"/>
      <c r="J64" s="55">
        <v>-12488042</v>
      </c>
    </row>
    <row r="65" spans="1:10" ht="19.5" customHeight="1" x14ac:dyDescent="0.3">
      <c r="A65" s="26" t="s">
        <v>222</v>
      </c>
      <c r="B65" s="91"/>
      <c r="C65" s="4"/>
      <c r="D65" s="75">
        <v>357</v>
      </c>
      <c r="E65" s="55"/>
      <c r="F65" s="55">
        <v>0</v>
      </c>
      <c r="G65" s="55"/>
      <c r="H65" s="55">
        <v>357</v>
      </c>
      <c r="I65" s="55"/>
      <c r="J65" s="55">
        <v>0</v>
      </c>
    </row>
    <row r="66" spans="1:10" ht="19.5" customHeight="1" x14ac:dyDescent="0.3">
      <c r="A66" s="26" t="s">
        <v>77</v>
      </c>
      <c r="B66" s="91"/>
      <c r="C66" s="4"/>
      <c r="D66" s="55">
        <v>-3676086</v>
      </c>
      <c r="E66" s="55"/>
      <c r="F66" s="55">
        <v>-298773</v>
      </c>
      <c r="G66" s="55"/>
      <c r="H66" s="55">
        <v>-3676086</v>
      </c>
      <c r="I66" s="55"/>
      <c r="J66" s="55">
        <v>-298773</v>
      </c>
    </row>
    <row r="67" spans="1:10" ht="19.5" customHeight="1" x14ac:dyDescent="0.3">
      <c r="A67" s="58" t="s">
        <v>47</v>
      </c>
      <c r="B67" s="91"/>
      <c r="C67" s="4"/>
      <c r="D67" s="38">
        <f>SUM(D56:D66)</f>
        <v>34735449</v>
      </c>
      <c r="E67" s="3"/>
      <c r="F67" s="38">
        <f>SUM(F56:F66)</f>
        <v>-156281272</v>
      </c>
      <c r="G67" s="3"/>
      <c r="H67" s="38">
        <f>SUM(H56:H66)</f>
        <v>-845387332</v>
      </c>
      <c r="I67" s="3"/>
      <c r="J67" s="38">
        <f>SUM(J56:J66)</f>
        <v>-56922250</v>
      </c>
    </row>
    <row r="68" spans="1:10" ht="19.5" customHeight="1" x14ac:dyDescent="0.3">
      <c r="A68" s="1"/>
      <c r="B68" s="91"/>
      <c r="C68" s="4"/>
      <c r="D68" s="15"/>
      <c r="E68" s="3"/>
      <c r="F68" s="2"/>
      <c r="G68" s="3"/>
      <c r="H68" s="2"/>
      <c r="I68" s="3"/>
      <c r="J68" s="2"/>
    </row>
    <row r="69" spans="1:10" ht="19.5" customHeight="1" x14ac:dyDescent="0.3">
      <c r="A69" s="53" t="s">
        <v>37</v>
      </c>
      <c r="B69" s="91"/>
      <c r="C69" s="4"/>
      <c r="D69" s="12"/>
      <c r="E69" s="17"/>
      <c r="F69" s="17"/>
      <c r="G69" s="17"/>
      <c r="H69" s="17"/>
      <c r="I69" s="17"/>
      <c r="J69" s="17"/>
    </row>
    <row r="70" spans="1:10" ht="19.5" customHeight="1" x14ac:dyDescent="0.3">
      <c r="A70" s="26" t="s">
        <v>205</v>
      </c>
      <c r="B70" s="91"/>
      <c r="C70" s="4"/>
      <c r="D70" s="75">
        <v>10222888</v>
      </c>
      <c r="E70" s="17"/>
      <c r="F70" s="116">
        <v>0</v>
      </c>
      <c r="G70" s="17"/>
      <c r="H70" s="17">
        <v>1020910</v>
      </c>
      <c r="I70" s="17"/>
      <c r="J70" s="116">
        <v>0</v>
      </c>
    </row>
    <row r="71" spans="1:10" ht="19.5" customHeight="1" x14ac:dyDescent="0.3">
      <c r="A71" s="26" t="s">
        <v>206</v>
      </c>
      <c r="B71" s="91"/>
      <c r="C71" s="4"/>
      <c r="D71" s="55">
        <v>500000000</v>
      </c>
      <c r="E71" s="17"/>
      <c r="F71" s="116">
        <v>0</v>
      </c>
      <c r="G71" s="17"/>
      <c r="H71" s="17">
        <v>1539204509</v>
      </c>
      <c r="I71" s="17"/>
      <c r="J71" s="118">
        <v>162545342</v>
      </c>
    </row>
    <row r="72" spans="1:10" ht="19.5" customHeight="1" x14ac:dyDescent="0.3">
      <c r="A72" s="26" t="s">
        <v>207</v>
      </c>
      <c r="B72" s="91"/>
      <c r="C72" s="4"/>
      <c r="D72" s="55">
        <v>-330000000</v>
      </c>
      <c r="E72" s="17"/>
      <c r="F72" s="116">
        <v>0</v>
      </c>
      <c r="G72" s="17"/>
      <c r="H72" s="17">
        <v>-1187622679</v>
      </c>
      <c r="I72" s="17"/>
      <c r="J72" s="116">
        <v>0</v>
      </c>
    </row>
    <row r="73" spans="1:10" ht="19.5" customHeight="1" x14ac:dyDescent="0.3">
      <c r="A73" s="26" t="s">
        <v>208</v>
      </c>
      <c r="B73" s="91"/>
      <c r="C73" s="4"/>
      <c r="D73" s="75">
        <v>4750000000</v>
      </c>
      <c r="E73" s="17"/>
      <c r="F73" s="17">
        <v>420000000</v>
      </c>
      <c r="G73" s="17"/>
      <c r="H73" s="17">
        <v>4750000000</v>
      </c>
      <c r="I73" s="17"/>
      <c r="J73" s="118">
        <v>420000000</v>
      </c>
    </row>
    <row r="74" spans="1:10" ht="19.5" customHeight="1" x14ac:dyDescent="0.3">
      <c r="A74" s="26" t="s">
        <v>209</v>
      </c>
      <c r="B74" s="91"/>
      <c r="C74" s="4"/>
      <c r="D74" s="75">
        <v>-3900000000</v>
      </c>
      <c r="E74" s="17"/>
      <c r="F74" s="116">
        <v>0</v>
      </c>
      <c r="G74" s="17"/>
      <c r="H74" s="17">
        <v>-3900000000</v>
      </c>
      <c r="I74" s="17"/>
      <c r="J74" s="116">
        <v>0</v>
      </c>
    </row>
    <row r="75" spans="1:10" ht="19.5" customHeight="1" x14ac:dyDescent="0.3">
      <c r="A75" s="26" t="s">
        <v>210</v>
      </c>
      <c r="B75" s="91"/>
      <c r="C75" s="4"/>
      <c r="D75" s="55">
        <v>0</v>
      </c>
      <c r="E75" s="17"/>
      <c r="F75" s="17">
        <v>36100000</v>
      </c>
      <c r="G75" s="17"/>
      <c r="H75" s="116">
        <v>0</v>
      </c>
      <c r="I75" s="17"/>
      <c r="J75" s="116">
        <v>0</v>
      </c>
    </row>
    <row r="76" spans="1:10" ht="19.5" customHeight="1" x14ac:dyDescent="0.3">
      <c r="A76" s="42" t="s">
        <v>211</v>
      </c>
      <c r="B76" s="91"/>
      <c r="C76" s="4"/>
      <c r="D76" s="75">
        <v>-1313006291</v>
      </c>
      <c r="E76" s="55"/>
      <c r="F76" s="75">
        <v>-432753684</v>
      </c>
      <c r="G76" s="55"/>
      <c r="H76" s="116">
        <v>0</v>
      </c>
      <c r="I76" s="55"/>
      <c r="J76" s="116">
        <v>0</v>
      </c>
    </row>
    <row r="77" spans="1:10" ht="19.5" customHeight="1" x14ac:dyDescent="0.3">
      <c r="A77" s="42" t="s">
        <v>212</v>
      </c>
      <c r="B77" s="91"/>
      <c r="C77" s="4"/>
      <c r="D77" s="55">
        <v>0</v>
      </c>
      <c r="E77" s="55"/>
      <c r="F77" s="75">
        <v>1146325260</v>
      </c>
      <c r="G77" s="55"/>
      <c r="H77" s="116">
        <v>0</v>
      </c>
      <c r="I77" s="55"/>
      <c r="J77" s="75">
        <v>1146325261</v>
      </c>
    </row>
    <row r="78" spans="1:10" ht="19.5" customHeight="1" x14ac:dyDescent="0.3">
      <c r="A78" s="42" t="s">
        <v>213</v>
      </c>
      <c r="B78" s="91"/>
      <c r="C78" s="4"/>
      <c r="D78" s="55">
        <v>0</v>
      </c>
      <c r="E78" s="55"/>
      <c r="F78" s="75">
        <v>-1300000000</v>
      </c>
      <c r="G78" s="55"/>
      <c r="H78" s="116">
        <v>0</v>
      </c>
      <c r="I78" s="55"/>
      <c r="J78" s="75">
        <v>-1300000000</v>
      </c>
    </row>
    <row r="79" spans="1:10" ht="19.5" customHeight="1" x14ac:dyDescent="0.3">
      <c r="A79" s="42" t="s">
        <v>214</v>
      </c>
      <c r="B79" s="91"/>
      <c r="C79" s="4"/>
      <c r="D79" s="55">
        <v>0</v>
      </c>
      <c r="E79" s="55"/>
      <c r="F79" s="75">
        <v>548380610</v>
      </c>
      <c r="G79" s="55"/>
      <c r="H79" s="116">
        <v>0</v>
      </c>
      <c r="I79" s="55"/>
      <c r="J79" s="75">
        <v>548380610</v>
      </c>
    </row>
    <row r="80" spans="1:10" ht="19.5" customHeight="1" x14ac:dyDescent="0.3">
      <c r="A80" s="42" t="s">
        <v>38</v>
      </c>
      <c r="B80" s="91"/>
      <c r="C80" s="4"/>
      <c r="D80" s="55">
        <v>-283073682</v>
      </c>
      <c r="E80" s="55"/>
      <c r="F80" s="75">
        <v>-436183914</v>
      </c>
      <c r="G80" s="55"/>
      <c r="H80" s="17">
        <v>-371362674</v>
      </c>
      <c r="I80" s="55"/>
      <c r="J80" s="75">
        <v>-261163749</v>
      </c>
    </row>
    <row r="81" spans="1:10" ht="19.5" customHeight="1" x14ac:dyDescent="0.3">
      <c r="A81" s="42" t="s">
        <v>215</v>
      </c>
      <c r="B81" s="91"/>
      <c r="C81" s="4"/>
      <c r="D81" s="55">
        <v>0</v>
      </c>
      <c r="E81" s="55"/>
      <c r="F81" s="75">
        <v>-595139655</v>
      </c>
      <c r="G81" s="55"/>
      <c r="H81" s="116">
        <v>0</v>
      </c>
      <c r="I81" s="55"/>
      <c r="J81" s="75">
        <v>-595139655</v>
      </c>
    </row>
    <row r="82" spans="1:10" ht="19.5" customHeight="1" x14ac:dyDescent="0.3">
      <c r="A82" s="58" t="s">
        <v>216</v>
      </c>
      <c r="B82" s="91"/>
      <c r="C82" s="4"/>
      <c r="D82" s="38">
        <f>SUM(D70:D81)</f>
        <v>-565857085</v>
      </c>
      <c r="E82" s="3"/>
      <c r="F82" s="38">
        <f>SUM(F70:F81)</f>
        <v>-613271383</v>
      </c>
      <c r="G82" s="3"/>
      <c r="H82" s="38">
        <f>SUM(H70:H81)</f>
        <v>831240066</v>
      </c>
      <c r="I82" s="3"/>
      <c r="J82" s="38">
        <f>SUM(J70:J81)</f>
        <v>120947809</v>
      </c>
    </row>
    <row r="83" spans="1:10" ht="19.5" customHeight="1" x14ac:dyDescent="0.3">
      <c r="A83" s="58"/>
      <c r="B83" s="91"/>
      <c r="C83" s="4"/>
      <c r="D83" s="10"/>
      <c r="E83" s="3"/>
      <c r="F83" s="10"/>
      <c r="G83" s="3"/>
      <c r="H83" s="10"/>
      <c r="I83" s="3"/>
      <c r="J83" s="10"/>
    </row>
    <row r="84" spans="1:10" ht="19.5" customHeight="1" x14ac:dyDescent="0.3">
      <c r="A84" s="58" t="s">
        <v>221</v>
      </c>
      <c r="B84" s="91"/>
      <c r="C84" s="4"/>
      <c r="D84" s="10">
        <f>D82+D67+D46</f>
        <v>-127134574</v>
      </c>
      <c r="E84" s="3"/>
      <c r="F84" s="10">
        <f>F82+F67+F46</f>
        <v>-315396256</v>
      </c>
      <c r="G84" s="3"/>
      <c r="H84" s="10">
        <f>H82+H67+H46</f>
        <v>-12565493</v>
      </c>
      <c r="I84" s="3"/>
      <c r="J84" s="10">
        <f>J82+J67+J46</f>
        <v>-99080978</v>
      </c>
    </row>
    <row r="85" spans="1:10" ht="19.5" customHeight="1" x14ac:dyDescent="0.3">
      <c r="A85" s="59" t="s">
        <v>217</v>
      </c>
      <c r="B85" s="91"/>
      <c r="C85" s="4"/>
      <c r="D85" s="12">
        <v>178367833</v>
      </c>
      <c r="E85" s="17"/>
      <c r="F85" s="12">
        <v>493764089</v>
      </c>
      <c r="G85" s="17"/>
      <c r="H85" s="12">
        <v>47643061</v>
      </c>
      <c r="I85" s="17"/>
      <c r="J85" s="12">
        <v>146724039</v>
      </c>
    </row>
    <row r="86" spans="1:10" ht="19.5" customHeight="1" thickBot="1" x14ac:dyDescent="0.35">
      <c r="A86" s="58" t="s">
        <v>90</v>
      </c>
      <c r="B86" s="91"/>
      <c r="C86" s="4"/>
      <c r="D86" s="14">
        <f>SUM(D84:D85)</f>
        <v>51233259</v>
      </c>
      <c r="E86" s="3"/>
      <c r="F86" s="14">
        <f>SUM(F84:F85)</f>
        <v>178367833</v>
      </c>
      <c r="G86" s="3"/>
      <c r="H86" s="14">
        <f>SUM(H84:H85)</f>
        <v>35077568</v>
      </c>
      <c r="I86" s="14">
        <f>SUM(I84:I85)</f>
        <v>0</v>
      </c>
      <c r="J86" s="14">
        <f>SUM(J84:J85)</f>
        <v>47643061</v>
      </c>
    </row>
    <row r="87" spans="1:10" ht="19.5" customHeight="1" thickTop="1" x14ac:dyDescent="0.3">
      <c r="A87" s="1"/>
      <c r="B87" s="91"/>
      <c r="C87" s="4"/>
      <c r="D87" s="15"/>
      <c r="E87" s="3"/>
      <c r="F87" s="2"/>
      <c r="G87" s="3"/>
      <c r="H87" s="2"/>
      <c r="I87" s="3"/>
      <c r="J87" s="2"/>
    </row>
    <row r="88" spans="1:10" s="27" customFormat="1" ht="19.5" customHeight="1" x14ac:dyDescent="0.4">
      <c r="A88" s="28" t="s">
        <v>97</v>
      </c>
      <c r="B88" s="37"/>
    </row>
    <row r="89" spans="1:10" s="29" customFormat="1" ht="19.5" customHeight="1" x14ac:dyDescent="0.35">
      <c r="A89" s="92" t="s">
        <v>66</v>
      </c>
      <c r="B89" s="36"/>
    </row>
    <row r="90" spans="1:10" s="29" customFormat="1" ht="19.5" customHeight="1" x14ac:dyDescent="0.35">
      <c r="A90" s="92"/>
      <c r="B90" s="36"/>
    </row>
    <row r="91" spans="1:10" ht="19.5" customHeight="1" x14ac:dyDescent="0.3">
      <c r="A91" s="1" t="s">
        <v>40</v>
      </c>
      <c r="B91" s="91"/>
      <c r="C91" s="4"/>
      <c r="D91" s="15"/>
      <c r="E91" s="3"/>
      <c r="F91" s="2"/>
      <c r="G91" s="3"/>
      <c r="H91" s="2"/>
      <c r="I91" s="3"/>
      <c r="J91" s="2"/>
    </row>
    <row r="92" spans="1:10" ht="19.5" customHeight="1" x14ac:dyDescent="0.3">
      <c r="A92" s="5"/>
      <c r="B92" s="91"/>
      <c r="C92" s="4"/>
      <c r="D92" s="116"/>
      <c r="E92" s="55"/>
      <c r="F92" s="116"/>
      <c r="G92" s="55"/>
      <c r="H92" s="95"/>
      <c r="I92" s="55"/>
      <c r="J92" s="95"/>
    </row>
    <row r="93" spans="1:10" ht="19.5" customHeight="1" x14ac:dyDescent="0.3">
      <c r="A93" s="120" t="s">
        <v>224</v>
      </c>
      <c r="B93" s="91"/>
      <c r="C93" s="4"/>
      <c r="D93" s="116"/>
      <c r="E93" s="55"/>
      <c r="F93" s="116"/>
      <c r="G93" s="55"/>
      <c r="H93" s="95"/>
      <c r="I93" s="55"/>
      <c r="J93" s="95"/>
    </row>
    <row r="94" spans="1:10" ht="19.5" customHeight="1" x14ac:dyDescent="0.3">
      <c r="A94" s="119"/>
      <c r="B94" s="91"/>
      <c r="C94" s="4"/>
      <c r="D94" s="116"/>
      <c r="E94" s="55"/>
      <c r="F94" s="116"/>
      <c r="G94" s="55"/>
      <c r="H94" s="116"/>
      <c r="I94" s="55"/>
      <c r="J94" s="95"/>
    </row>
    <row r="95" spans="1:10" ht="19.5" customHeight="1" x14ac:dyDescent="0.3">
      <c r="A95" s="5" t="s">
        <v>225</v>
      </c>
      <c r="B95" s="91"/>
      <c r="C95" s="4"/>
      <c r="D95" s="116"/>
      <c r="E95" s="55"/>
      <c r="F95" s="95"/>
      <c r="G95" s="55"/>
      <c r="H95" s="116"/>
      <c r="I95" s="55"/>
      <c r="J95" s="116"/>
    </row>
    <row r="96" spans="1:10" ht="19.5" customHeight="1" x14ac:dyDescent="0.3">
      <c r="A96" s="5" t="s">
        <v>230</v>
      </c>
      <c r="B96" s="91"/>
      <c r="C96" s="4"/>
      <c r="D96" s="13"/>
      <c r="E96" s="17"/>
      <c r="F96" s="19"/>
      <c r="G96" s="17"/>
      <c r="H96" s="19"/>
      <c r="I96" s="17"/>
      <c r="J96" s="19"/>
    </row>
    <row r="97" spans="1:10" ht="19.5" customHeight="1" x14ac:dyDescent="0.3">
      <c r="A97" s="59" t="s">
        <v>226</v>
      </c>
    </row>
    <row r="98" spans="1:10" ht="19.5" customHeight="1" x14ac:dyDescent="0.3">
      <c r="A98" s="6" t="s">
        <v>227</v>
      </c>
      <c r="D98" s="11"/>
      <c r="E98" s="17"/>
      <c r="F98" s="55"/>
      <c r="G98" s="55"/>
      <c r="H98" s="55"/>
      <c r="I98" s="55"/>
      <c r="J98" s="55"/>
    </row>
    <row r="99" spans="1:10" ht="19.5" customHeight="1" x14ac:dyDescent="0.3">
      <c r="B99" s="91"/>
      <c r="C99" s="4"/>
    </row>
    <row r="100" spans="1:10" ht="19.5" customHeight="1" x14ac:dyDescent="0.3">
      <c r="A100" s="5" t="s">
        <v>234</v>
      </c>
    </row>
    <row r="101" spans="1:10" ht="19.5" customHeight="1" x14ac:dyDescent="0.3">
      <c r="A101" s="59" t="s">
        <v>235</v>
      </c>
    </row>
    <row r="102" spans="1:10" ht="19.5" customHeight="1" x14ac:dyDescent="0.3">
      <c r="A102" s="59" t="s">
        <v>228</v>
      </c>
    </row>
    <row r="103" spans="1:10" ht="19.5" customHeight="1" x14ac:dyDescent="0.3">
      <c r="A103" s="6"/>
    </row>
    <row r="104" spans="1:10" ht="19.5" customHeight="1" x14ac:dyDescent="0.3">
      <c r="A104" s="59" t="s">
        <v>236</v>
      </c>
    </row>
    <row r="105" spans="1:10" ht="19.5" customHeight="1" x14ac:dyDescent="0.3">
      <c r="A105" s="59" t="s">
        <v>240</v>
      </c>
    </row>
    <row r="106" spans="1:10" ht="19.5" customHeight="1" x14ac:dyDescent="0.3">
      <c r="A106" s="6" t="s">
        <v>229</v>
      </c>
    </row>
  </sheetData>
  <mergeCells count="14">
    <mergeCell ref="D4:F4"/>
    <mergeCell ref="H4:J4"/>
    <mergeCell ref="D5:F5"/>
    <mergeCell ref="H5:J5"/>
    <mergeCell ref="D6:F6"/>
    <mergeCell ref="H6:J6"/>
    <mergeCell ref="D52:F52"/>
    <mergeCell ref="H52:J52"/>
    <mergeCell ref="D54:J54"/>
    <mergeCell ref="D8:J8"/>
    <mergeCell ref="D50:F50"/>
    <mergeCell ref="H50:J50"/>
    <mergeCell ref="D51:F51"/>
    <mergeCell ref="H51:J51"/>
  </mergeCells>
  <pageMargins left="0.8" right="0.8" top="0.48" bottom="0.5" header="0.5" footer="0.5"/>
  <pageSetup paperSize="9" scale="69" firstPageNumber="15" fitToHeight="0" orientation="portrait" useFirstPageNumber="1" r:id="rId1"/>
  <headerFooter alignWithMargins="0">
    <oddFooter>&amp;L&amp;"Times New Roman,Regular"&amp;11   The accompanying notes form an integral part of the financial statements.
&amp;C&amp;"Times New Roman,Regular"&amp;11&amp;P</oddFooter>
  </headerFooter>
  <rowBreaks count="2" manualBreakCount="2">
    <brk id="46" max="16383" man="1"/>
    <brk id="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BS6-8</vt:lpstr>
      <vt:lpstr>PL9-10</vt:lpstr>
      <vt:lpstr>SCE18-Conso-11,12</vt:lpstr>
      <vt:lpstr>SCE18-Separate-13,14</vt:lpstr>
      <vt:lpstr>SCF15</vt:lpstr>
      <vt:lpstr>'BS6-8'!Print_Area</vt:lpstr>
      <vt:lpstr>'PL9-10'!Print_Area</vt:lpstr>
      <vt:lpstr>'SCE18-Conso-11,12'!Print_Area</vt:lpstr>
      <vt:lpstr>'SCE18-Separate-13,14'!Print_Area</vt:lpstr>
      <vt:lpstr>'SCF15'!Print_Area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Thai GAAP 2019 PAE IFS (Eng)_Financial statements</dc:title>
  <dc:creator>KPMG</dc:creator>
  <cp:lastModifiedBy>Somjai, Nigonyanont</cp:lastModifiedBy>
  <cp:lastPrinted>2020-02-19T12:06:59Z</cp:lastPrinted>
  <dcterms:created xsi:type="dcterms:W3CDTF">2006-01-06T08:39:44Z</dcterms:created>
  <dcterms:modified xsi:type="dcterms:W3CDTF">2020-02-19T13:37:52Z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